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Dept\Planning and Dev Serv\Development Services\Small Business Development\Aurora-SouthMetroSBDC\SBA\"/>
    </mc:Choice>
  </mc:AlternateContent>
  <xr:revisionPtr revIDLastSave="0" documentId="8_{B83239F3-C12E-4DD7-B6F6-7CE107083ABA}" xr6:coauthVersionLast="36" xr6:coauthVersionMax="36" xr10:uidLastSave="{00000000-0000-0000-0000-000000000000}"/>
  <workbookProtection workbookAlgorithmName="SHA-512" workbookHashValue="v8XwIol6RxShRMhufspii6T17LzSh8D2Gri4HNDXFWG+C1YR/IVMVONo01Zxp0f4kcyraQkyuEOssRbIDXAz8A==" workbookSaltValue="vfE9d+xIqsPpjrgJlMSxow==" workbookSpinCount="100000" lockStructure="1"/>
  <bookViews>
    <workbookView xWindow="0" yWindow="0" windowWidth="15735" windowHeight="6825"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20" r:id="rId7"/>
  </sheets>
  <definedNames>
    <definedName name="_xlnm.Print_Area" localSheetId="0">Instructions!$A$1:$S$45</definedName>
    <definedName name="_xlnm.Print_Area" localSheetId="4">'Non-Payroll Costs Tracker'!$A$1:$O$60</definedName>
    <definedName name="_xlnm.Print_Area" localSheetId="5">'Payroll Accumulator'!$A$1:$P$120</definedName>
    <definedName name="_xlnm.Print_Area" localSheetId="1">'PPP Forgiveness Calculator'!$A$1:$H$71</definedName>
    <definedName name="_xlnm.Print_Area" localSheetId="2">'Schedule A'!$A$1:$O$72</definedName>
    <definedName name="_xlnm.Print_Area" localSheetId="3">'Schedule A Worksheet'!$A$13:$M$45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 i="17" l="1"/>
  <c r="L43" i="16"/>
  <c r="L39" i="16"/>
  <c r="L37" i="16"/>
  <c r="D31" i="16"/>
  <c r="D20" i="16"/>
  <c r="N40" i="20"/>
  <c r="J55" i="17" s="1"/>
  <c r="N36" i="20"/>
  <c r="S44" i="18" l="1"/>
  <c r="U44" i="18"/>
  <c r="S45" i="18"/>
  <c r="U45" i="18"/>
  <c r="S46" i="18"/>
  <c r="U46" i="18"/>
  <c r="S47" i="18"/>
  <c r="U47" i="18"/>
  <c r="S48" i="18"/>
  <c r="U48" i="18"/>
  <c r="S49" i="18"/>
  <c r="U49" i="18"/>
  <c r="S50" i="18"/>
  <c r="U50" i="18"/>
  <c r="S51" i="18"/>
  <c r="U51" i="18"/>
  <c r="S52" i="18"/>
  <c r="U52" i="18"/>
  <c r="S53" i="18"/>
  <c r="U53" i="18"/>
  <c r="S54" i="18"/>
  <c r="U54" i="18"/>
  <c r="S55" i="18"/>
  <c r="U55" i="18"/>
  <c r="S56" i="18"/>
  <c r="U56" i="18"/>
  <c r="S57" i="18"/>
  <c r="U57" i="18"/>
  <c r="C24" i="3"/>
  <c r="C22" i="3"/>
  <c r="A24" i="3"/>
  <c r="A22" i="3"/>
  <c r="B28" i="18"/>
  <c r="C51" i="3"/>
  <c r="F86" i="18" l="1"/>
  <c r="F88" i="18"/>
  <c r="F89" i="18"/>
  <c r="J38" i="18"/>
  <c r="M38" i="18" s="1"/>
  <c r="F87" i="18"/>
  <c r="F85" i="18"/>
  <c r="D85" i="18"/>
  <c r="D67" i="18"/>
  <c r="D89" i="18"/>
  <c r="D70" i="18"/>
  <c r="D88" i="18"/>
  <c r="D73" i="18"/>
  <c r="D69" i="18"/>
  <c r="D71" i="18"/>
  <c r="D74" i="18"/>
  <c r="D87" i="18"/>
  <c r="D72" i="18"/>
  <c r="D68" i="18"/>
  <c r="D86" i="18"/>
  <c r="G86" i="18" s="1"/>
  <c r="E57" i="18"/>
  <c r="H57" i="18" s="1"/>
  <c r="V57" i="18" s="1"/>
  <c r="W57" i="18" s="1"/>
  <c r="M57" i="18"/>
  <c r="J39" i="18"/>
  <c r="M39" i="18" s="1"/>
  <c r="G88" i="18" l="1"/>
  <c r="G85" i="18"/>
  <c r="G89" i="18"/>
  <c r="G87" i="18"/>
  <c r="O57" i="18"/>
  <c r="Y57" i="18" s="1"/>
  <c r="N57" i="18"/>
  <c r="X57" i="18" l="1"/>
  <c r="P57" i="18"/>
  <c r="J40" i="18" l="1"/>
  <c r="J41" i="18"/>
  <c r="J42" i="18"/>
  <c r="J43" i="18"/>
  <c r="J44" i="18"/>
  <c r="J45" i="18"/>
  <c r="J46" i="18"/>
  <c r="J47" i="18"/>
  <c r="J48" i="18"/>
  <c r="J49" i="18"/>
  <c r="J50" i="18"/>
  <c r="J51" i="18"/>
  <c r="J52" i="18"/>
  <c r="J53" i="18"/>
  <c r="J54" i="18"/>
  <c r="J55" i="18"/>
  <c r="J56" i="18"/>
  <c r="H48" i="11" l="1"/>
  <c r="I48" i="11"/>
  <c r="J48" i="11"/>
  <c r="K48" i="11"/>
  <c r="L48" i="11"/>
  <c r="M48" i="11"/>
  <c r="G48" i="11"/>
  <c r="F48" i="11"/>
  <c r="E48" i="11"/>
  <c r="N31" i="11"/>
  <c r="N32" i="11"/>
  <c r="N33" i="11"/>
  <c r="N34" i="11"/>
  <c r="N35" i="11"/>
  <c r="N36" i="11"/>
  <c r="N37" i="11"/>
  <c r="N38" i="11"/>
  <c r="N39" i="11"/>
  <c r="N40" i="11"/>
  <c r="N41" i="11"/>
  <c r="N42" i="11"/>
  <c r="N43" i="11"/>
  <c r="N44" i="11"/>
  <c r="N45" i="11"/>
  <c r="N46" i="11"/>
  <c r="C76" i="18" l="1"/>
  <c r="E91" i="18"/>
  <c r="C91" i="18"/>
  <c r="I59" i="18"/>
  <c r="B23" i="11" l="1"/>
  <c r="C23" i="11" s="1"/>
  <c r="B24" i="11" s="1"/>
  <c r="M56" i="18" l="1"/>
  <c r="E44" i="18" l="1"/>
  <c r="H44" i="18" s="1"/>
  <c r="V44" i="18" s="1"/>
  <c r="E56" i="18"/>
  <c r="H56" i="18" s="1"/>
  <c r="V56" i="18" s="1"/>
  <c r="W56" i="18" s="1"/>
  <c r="E55" i="18"/>
  <c r="H55" i="18" s="1"/>
  <c r="V55" i="18" s="1"/>
  <c r="N56" i="18" l="1"/>
  <c r="U39" i="18"/>
  <c r="U40" i="18"/>
  <c r="U41" i="18"/>
  <c r="U42" i="18"/>
  <c r="U43" i="18"/>
  <c r="U38" i="18"/>
  <c r="S39" i="18"/>
  <c r="S40" i="18"/>
  <c r="S41" i="18"/>
  <c r="S42" i="18"/>
  <c r="S43" i="18"/>
  <c r="S38" i="18"/>
  <c r="O56" i="18" l="1"/>
  <c r="Y56" i="18" s="1"/>
  <c r="X56" i="18" l="1"/>
  <c r="P56" i="18"/>
  <c r="E39" i="18"/>
  <c r="E40" i="18"/>
  <c r="E41" i="18"/>
  <c r="E42" i="18"/>
  <c r="E43" i="18"/>
  <c r="E45" i="18"/>
  <c r="E46" i="18"/>
  <c r="E47" i="18"/>
  <c r="E48" i="18"/>
  <c r="E49" i="18"/>
  <c r="E50" i="18"/>
  <c r="E51" i="18"/>
  <c r="E52" i="18"/>
  <c r="E53" i="18"/>
  <c r="E54" i="18"/>
  <c r="E38" i="18"/>
  <c r="H38" i="18" s="1"/>
  <c r="V38" i="18" s="1"/>
  <c r="W38" i="18" s="1"/>
  <c r="H47" i="18" l="1"/>
  <c r="V47" i="18" s="1"/>
  <c r="H39" i="18"/>
  <c r="V39" i="18" s="1"/>
  <c r="W39" i="18" s="1"/>
  <c r="H54" i="18"/>
  <c r="V54" i="18" s="1"/>
  <c r="H42" i="18"/>
  <c r="V42" i="18" s="1"/>
  <c r="H52" i="18"/>
  <c r="V52" i="18" s="1"/>
  <c r="H48" i="18"/>
  <c r="V48" i="18" s="1"/>
  <c r="H40" i="18"/>
  <c r="V40" i="18" s="1"/>
  <c r="H51" i="18"/>
  <c r="V51" i="18" s="1"/>
  <c r="H43" i="18"/>
  <c r="V43" i="18" s="1"/>
  <c r="H50" i="18"/>
  <c r="V50" i="18" s="1"/>
  <c r="H46" i="18"/>
  <c r="V46" i="18" s="1"/>
  <c r="H53" i="18"/>
  <c r="V53" i="18" s="1"/>
  <c r="H49" i="18"/>
  <c r="V49" i="18" s="1"/>
  <c r="H45" i="18"/>
  <c r="V45" i="18" s="1"/>
  <c r="H41" i="18"/>
  <c r="V41" i="18" s="1"/>
  <c r="D32" i="16" l="1"/>
  <c r="D22" i="16"/>
  <c r="N24" i="11"/>
  <c r="N25" i="11"/>
  <c r="N26" i="11"/>
  <c r="N27" i="11"/>
  <c r="N28" i="11"/>
  <c r="N29" i="11"/>
  <c r="N30" i="11"/>
  <c r="N23" i="11"/>
  <c r="N48" i="11" l="1"/>
  <c r="L45" i="16"/>
  <c r="L41" i="16"/>
  <c r="J27" i="17" l="1"/>
  <c r="M55" i="18"/>
  <c r="M54" i="18"/>
  <c r="M53" i="18"/>
  <c r="M52" i="18"/>
  <c r="M51" i="18"/>
  <c r="W51" i="18" s="1"/>
  <c r="M50" i="18"/>
  <c r="W50" i="18" s="1"/>
  <c r="M49" i="18"/>
  <c r="W49" i="18" s="1"/>
  <c r="M48" i="18"/>
  <c r="W48" i="18" s="1"/>
  <c r="M47" i="18"/>
  <c r="W47" i="18" s="1"/>
  <c r="M46" i="18"/>
  <c r="W46" i="18" s="1"/>
  <c r="M45" i="18"/>
  <c r="W45" i="18" s="1"/>
  <c r="M44" i="18"/>
  <c r="W44" i="18" s="1"/>
  <c r="M43" i="18"/>
  <c r="M42" i="18"/>
  <c r="M41" i="18"/>
  <c r="W41" i="18" s="1"/>
  <c r="M40" i="18"/>
  <c r="B26" i="18"/>
  <c r="D32" i="18" s="1"/>
  <c r="N54" i="18" l="1"/>
  <c r="W54" i="18"/>
  <c r="N55" i="18"/>
  <c r="W55" i="18"/>
  <c r="N53" i="18"/>
  <c r="W53" i="18"/>
  <c r="N52" i="18"/>
  <c r="W52" i="18"/>
  <c r="B32" i="18"/>
  <c r="D76" i="18"/>
  <c r="C30" i="16" s="1"/>
  <c r="D91" i="18"/>
  <c r="N38" i="18"/>
  <c r="J59" i="18"/>
  <c r="C19" i="16" s="1"/>
  <c r="G91" i="18"/>
  <c r="J40" i="17" s="1"/>
  <c r="N39" i="18"/>
  <c r="N43" i="18"/>
  <c r="W43" i="18"/>
  <c r="N47" i="18"/>
  <c r="N51" i="18"/>
  <c r="N40" i="18"/>
  <c r="W40" i="18"/>
  <c r="N44" i="18"/>
  <c r="N48" i="18"/>
  <c r="N41" i="18"/>
  <c r="N45" i="18"/>
  <c r="N49" i="18"/>
  <c r="N42" i="18"/>
  <c r="W42" i="18"/>
  <c r="N46" i="18"/>
  <c r="N50" i="18"/>
  <c r="O48" i="18"/>
  <c r="Y48" i="18" s="1"/>
  <c r="O43" i="18"/>
  <c r="Y43" i="18" s="1"/>
  <c r="O55" i="18"/>
  <c r="Y55" i="18" s="1"/>
  <c r="O41" i="18"/>
  <c r="Y41" i="18" s="1"/>
  <c r="O45" i="18"/>
  <c r="Y45" i="18" s="1"/>
  <c r="O46" i="18"/>
  <c r="Y46" i="18" s="1"/>
  <c r="O54" i="18"/>
  <c r="Y54" i="18" s="1"/>
  <c r="C34" i="3"/>
  <c r="X48" i="18" l="1"/>
  <c r="X43" i="18"/>
  <c r="X45" i="18"/>
  <c r="X41" i="18"/>
  <c r="X46" i="18"/>
  <c r="X54" i="18"/>
  <c r="X55" i="18"/>
  <c r="O38" i="18"/>
  <c r="Y38" i="18" s="1"/>
  <c r="P41" i="18"/>
  <c r="O40" i="18"/>
  <c r="Y40" i="18" s="1"/>
  <c r="P46" i="18"/>
  <c r="P45" i="18"/>
  <c r="P48" i="18"/>
  <c r="P43" i="18"/>
  <c r="P54" i="18"/>
  <c r="P55" i="18"/>
  <c r="O51" i="18"/>
  <c r="Y51" i="18" s="1"/>
  <c r="O44" i="18"/>
  <c r="Y44" i="18" s="1"/>
  <c r="O39" i="18"/>
  <c r="Y39" i="18" s="1"/>
  <c r="O47" i="18"/>
  <c r="Y47" i="18" s="1"/>
  <c r="O52" i="18"/>
  <c r="Y52" i="18" s="1"/>
  <c r="O49" i="18"/>
  <c r="Y49" i="18" s="1"/>
  <c r="O42" i="18"/>
  <c r="Y42" i="18" s="1"/>
  <c r="O53" i="18"/>
  <c r="Y53" i="18" s="1"/>
  <c r="O50" i="18"/>
  <c r="Y50" i="18" s="1"/>
  <c r="C22" i="16"/>
  <c r="J15" i="17" s="1"/>
  <c r="C32" i="16"/>
  <c r="J25" i="17" s="1"/>
  <c r="C35" i="3"/>
  <c r="X49" i="18" l="1"/>
  <c r="X52" i="18"/>
  <c r="X44" i="18"/>
  <c r="X40" i="18"/>
  <c r="X50" i="18"/>
  <c r="X51" i="18"/>
  <c r="X53" i="18"/>
  <c r="X47" i="18"/>
  <c r="X42" i="18"/>
  <c r="X39" i="18"/>
  <c r="X38" i="18"/>
  <c r="P38" i="18"/>
  <c r="P40" i="18"/>
  <c r="C24" i="11"/>
  <c r="B25" i="11" s="1"/>
  <c r="C25" i="11" s="1"/>
  <c r="B26" i="11" s="1"/>
  <c r="C26" i="11" s="1"/>
  <c r="J45" i="17"/>
  <c r="P50" i="18"/>
  <c r="P51" i="18"/>
  <c r="P42" i="18"/>
  <c r="P52" i="18"/>
  <c r="P44" i="18"/>
  <c r="P53" i="18"/>
  <c r="P49" i="18"/>
  <c r="P47" i="18"/>
  <c r="P39" i="18"/>
  <c r="J17" i="17"/>
  <c r="J59" i="17" s="1"/>
  <c r="J61" i="17" s="1"/>
  <c r="Y59" i="18" l="1"/>
  <c r="X59" i="18"/>
  <c r="C32" i="3"/>
  <c r="C54" i="3" s="1"/>
  <c r="Y61" i="18" l="1"/>
  <c r="E19" i="16" s="1"/>
  <c r="E22" i="16" s="1"/>
  <c r="J19" i="17" s="1"/>
  <c r="C42" i="3" s="1"/>
  <c r="C46" i="3"/>
  <c r="C33" i="3" l="1"/>
  <c r="B27" i="11"/>
  <c r="C27" i="11" s="1"/>
  <c r="B28" i="11" l="1"/>
  <c r="C28" i="11" s="1"/>
  <c r="B29" i="11" l="1"/>
  <c r="C29" i="11" s="1"/>
  <c r="C37" i="3" l="1"/>
  <c r="C44" i="3" s="1"/>
  <c r="B30" i="11" l="1"/>
  <c r="C30" i="11" s="1"/>
  <c r="B31" i="11" s="1"/>
  <c r="C31" i="11" s="1"/>
  <c r="B32" i="11" s="1"/>
  <c r="C32" i="11" s="1"/>
  <c r="B33" i="11" s="1"/>
  <c r="C33" i="11" s="1"/>
  <c r="B34" i="11" s="1"/>
  <c r="C34" i="11" s="1"/>
  <c r="B35" i="11" s="1"/>
  <c r="C35" i="11" s="1"/>
  <c r="B36" i="11" s="1"/>
  <c r="C36" i="11" s="1"/>
  <c r="B37" i="11" s="1"/>
  <c r="C37" i="11" s="1"/>
  <c r="B38" i="11" s="1"/>
  <c r="C38" i="11" s="1"/>
  <c r="B39" i="11" s="1"/>
  <c r="C39" i="11" s="1"/>
  <c r="B40" i="11" s="1"/>
  <c r="C40" i="11" s="1"/>
  <c r="B41" i="11" s="1"/>
  <c r="C41" i="11" s="1"/>
  <c r="B42" i="11" s="1"/>
  <c r="C42" i="11" s="1"/>
  <c r="B43" i="11" s="1"/>
  <c r="C43" i="11" s="1"/>
  <c r="B44" i="11" s="1"/>
  <c r="C44" i="11" s="1"/>
  <c r="B45" i="11" s="1"/>
  <c r="C45" i="11" s="1"/>
  <c r="B46" i="11" s="1"/>
  <c r="C46" i="11" s="1"/>
  <c r="C49" i="3"/>
  <c r="C56" i="3" s="1"/>
  <c r="D60" i="3" s="1"/>
  <c r="D62" i="3" s="1"/>
</calcChain>
</file>

<file path=xl/sharedStrings.xml><?xml version="1.0" encoding="utf-8"?>
<sst xmlns="http://schemas.openxmlformats.org/spreadsheetml/2006/main" count="395" uniqueCount="289">
  <si>
    <t>How to use this calculator:</t>
  </si>
  <si>
    <t>Paycheck Protection Program (PPP) under the CARES Act</t>
  </si>
  <si>
    <t>Total</t>
  </si>
  <si>
    <t>Week Start</t>
  </si>
  <si>
    <t>Week End</t>
  </si>
  <si>
    <t xml:space="preserve">Loan Forgiveness Calculator </t>
  </si>
  <si>
    <t>Covered Period</t>
  </si>
  <si>
    <t>Follow these steps:</t>
  </si>
  <si>
    <t>Enter data into the applicable section below</t>
  </si>
  <si>
    <t>NOTES:</t>
  </si>
  <si>
    <t>Other</t>
  </si>
  <si>
    <t>Gas</t>
  </si>
  <si>
    <t>Water</t>
  </si>
  <si>
    <t>Phone</t>
  </si>
  <si>
    <t>Internet</t>
  </si>
  <si>
    <t>Week #</t>
  </si>
  <si>
    <t>2020 Q1</t>
  </si>
  <si>
    <t>Employee</t>
  </si>
  <si>
    <t>Purpose:</t>
  </si>
  <si>
    <t>Most Recent Full Quarter</t>
  </si>
  <si>
    <t>to</t>
  </si>
  <si>
    <t>Report Periods to Run</t>
  </si>
  <si>
    <t>Additional instructions are included on each tab.</t>
  </si>
  <si>
    <t>Complete the "Payroll Accumulator" tab</t>
  </si>
  <si>
    <t>Subject to documentation and other authoritative guidance</t>
  </si>
  <si>
    <t>These two sets of data will be compared to assess the amount of any decrease in compensation per employee.</t>
  </si>
  <si>
    <t>Remaining loan balance after forgiveness</t>
  </si>
  <si>
    <t>Net amount of eligible loan forgiveness</t>
  </si>
  <si>
    <t>aicpa.org/sba.</t>
  </si>
  <si>
    <t>See links to guidance at:</t>
  </si>
  <si>
    <t>Run payroll reports by employee for the most recent full quarter</t>
  </si>
  <si>
    <t>PPP Loan Disbursement Date</t>
  </si>
  <si>
    <t>Business Utility Payments</t>
  </si>
  <si>
    <t>Notes on eligible non-payroll expenses:</t>
  </si>
  <si>
    <t>Do not include payments for which you are not asking for forgiveness.</t>
  </si>
  <si>
    <t>Enter key data into the "PPP Forgiveness Calculator" tab</t>
  </si>
  <si>
    <t>Business rent or lease payments for real or personal property</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</si>
  <si>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</si>
  <si>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</si>
  <si>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</si>
  <si>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</si>
  <si>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</si>
  <si>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</si>
  <si>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</si>
  <si>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</si>
  <si>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</si>
  <si>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</si>
  <si>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</si>
  <si>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Line 5</t>
  </si>
  <si>
    <t xml:space="preserve">Subtotal </t>
  </si>
  <si>
    <t>Line 6</t>
  </si>
  <si>
    <t>FTE reduction quotient</t>
  </si>
  <si>
    <t>Line 7</t>
  </si>
  <si>
    <t xml:space="preserve">Modified total </t>
  </si>
  <si>
    <t>Line 8</t>
  </si>
  <si>
    <t>Line 9</t>
  </si>
  <si>
    <t>Line 10</t>
  </si>
  <si>
    <t>Line 11</t>
  </si>
  <si>
    <t>Note: these numbers will populate as additional data is entered throughout the worksheet.</t>
  </si>
  <si>
    <t>See note 3 below</t>
  </si>
  <si>
    <t>The SBA forgiveness application is online.</t>
  </si>
  <si>
    <t>Total salary/hourly wage reductions</t>
  </si>
  <si>
    <t>Business mortgage interest on real or personal property 
(Do not include any prepayments)</t>
  </si>
  <si>
    <t>Transportation</t>
  </si>
  <si>
    <t>Total Business Utility Payments</t>
  </si>
  <si>
    <t>Table 1</t>
  </si>
  <si>
    <t>Employee's name</t>
  </si>
  <si>
    <t>Employee identifier</t>
  </si>
  <si>
    <t>Cash compensation</t>
  </si>
  <si>
    <t>Average FTE</t>
  </si>
  <si>
    <t>Salary/Hourly Wage Reduction</t>
  </si>
  <si>
    <t>Table 2</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</si>
  <si>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</si>
  <si>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</si>
  <si>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</si>
  <si>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</si>
  <si>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</si>
  <si>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</si>
  <si>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</si>
  <si>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</si>
  <si>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</si>
  <si>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</si>
  <si>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t>Covered Period or Alternative Covered Period</t>
  </si>
  <si>
    <t>Gross Wages Paid (See note 1 below)</t>
  </si>
  <si>
    <t>Information for Table 2 of PPP Schedule A worksheet</t>
  </si>
  <si>
    <t>Compensation paid to owners</t>
  </si>
  <si>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</si>
  <si>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</si>
  <si>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</si>
  <si>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</si>
  <si>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</si>
  <si>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t>Covered/ Alternative Salary/ Wage  % compared to Prior Quarter (Step 1 C = 1a/1b)</t>
  </si>
  <si>
    <t>Schedule A Worksheet - Box 1</t>
  </si>
  <si>
    <t>Schedule A Worksheet - Box 4</t>
  </si>
  <si>
    <t>Total amount paid to owner-employees/self-employed individual/general partners</t>
  </si>
  <si>
    <t xml:space="preserve">This amount may not be included in the schedules above. </t>
  </si>
  <si>
    <t>Schedule A Line 9</t>
  </si>
  <si>
    <t>Total from Payroll Accumulator</t>
  </si>
  <si>
    <t>Wages up to annualized $100k limit (A)</t>
  </si>
  <si>
    <t>Will carry over from Payroll Accumulator</t>
  </si>
  <si>
    <t>Will carry over from Schedule A worksheet</t>
  </si>
  <si>
    <t>From Schedule A tab</t>
  </si>
  <si>
    <t xml:space="preserve">Blue cells indicate user input cells. </t>
  </si>
  <si>
    <t>The SBA forgiveness application is online here.</t>
  </si>
  <si>
    <t xml:space="preserve">Green cells are ultimately carried over to the "PPP Forgiveness Calculator" tab, where the final estimated loan forgiveness will be calculated. </t>
  </si>
  <si>
    <t>Complete the "Non-Payroll Costs Tracker" tab</t>
  </si>
  <si>
    <t>Complete the "FTE Input" tab</t>
  </si>
  <si>
    <t>Total From FTE Input</t>
  </si>
  <si>
    <t>See Payroll Accumulator tab for detailed information</t>
  </si>
  <si>
    <t>Will carry over from FTE Input</t>
  </si>
  <si>
    <t>Will carry to PPP Forgiveness Calculator</t>
  </si>
  <si>
    <t xml:space="preserve">Do not include owner-employees, self-employed individuals, or partners </t>
  </si>
  <si>
    <t>Do not include owner-employees, self-employed individuals or partners</t>
  </si>
  <si>
    <t>PPP Loan Amount</t>
  </si>
  <si>
    <t>(1)</t>
  </si>
  <si>
    <t>Enter the following for employees who:
-Were employed at any point during the covered period or alternative covered period whose principal place of residence is in the US; and</t>
  </si>
  <si>
    <t>a. The average number of FTE employees on payroll employed by the Borrower between February 15, 2019 and June 30, 2019:</t>
  </si>
  <si>
    <t xml:space="preserve">c. The average number of FTE employees on payroll employed by the Borrower between February 15, 2019 and June 30, 2019; </t>
  </si>
  <si>
    <t>This section populates from the FTE input tab.</t>
  </si>
  <si>
    <t>Lesser of (A) or (B)</t>
  </si>
  <si>
    <t>Comparative Period: You are allowed to select the period you use. The comparison period with fewer FTEs will help maximize loan forgiveness.</t>
  </si>
  <si>
    <t>b. The average number of FTE employees on payroll employed by the Borrower between January 1, 2020 and February 29, 2020;</t>
  </si>
  <si>
    <t>Businesses not in operation in 2019, must select this period</t>
  </si>
  <si>
    <t>between January 1, 2020 and February 29, 2020; OR any consecutive twelve week 
period between May 1, 2019 and September 15, 2019.</t>
  </si>
  <si>
    <t xml:space="preserve">  EIDL Emergency Grant</t>
  </si>
  <si>
    <t>Electricity</t>
  </si>
  <si>
    <t>Exclude employees whose principal place of residence is not in the United States</t>
  </si>
  <si>
    <t>Annual Salary or Hourly wage as of Feb. 15 (Step 2a)</t>
  </si>
  <si>
    <t>Percentage of covered period wages less than 75% of prior quarter</t>
  </si>
  <si>
    <t>Is 2c greater than or equal to 2a?</t>
  </si>
  <si>
    <t>If hourly, average # hours worked per week Jan 1 - March 31, 2020 (Step 3c)</t>
  </si>
  <si>
    <t>Salary/Hourly Wage Reduction after  Safe Harbor</t>
  </si>
  <si>
    <t>Annual Salary/ Hourly Wage Reduction (Step 3b) (3a - 1a)</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</si>
  <si>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</si>
  <si>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</si>
  <si>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Enter as a positive number</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</si>
  <si>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</si>
  <si>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</si>
  <si>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</si>
  <si>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</si>
  <si>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</si>
  <si>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 xml:space="preserve">Average Annual Salary or Hourly Wage (Step 1b)
</t>
  </si>
  <si>
    <t>Will show #DIV/0! until data is entered</t>
  </si>
  <si>
    <t>Will show #Div/0! until data entered</t>
  </si>
  <si>
    <t>Add: Accrued Interest on PPP Loan</t>
  </si>
  <si>
    <t>PPP Loan Forgiveness Calculation</t>
  </si>
  <si>
    <t>Schedule A Worksheet - Box 3 
(Sum of columns X &amp; Y)</t>
  </si>
  <si>
    <t>The added rows must be added right after the last row of blue input cells.  Rows cannot be added in the table other than at the end of the table.</t>
  </si>
  <si>
    <t>See note 2 below</t>
  </si>
  <si>
    <t>Paid Hourly (H); Salary (S); 
This must be done to drive correct calculations in the following columns (See Note 4 below)</t>
  </si>
  <si>
    <t>See Note 5 below for information</t>
  </si>
  <si>
    <r>
      <t xml:space="preserve">There are areas of the Act where additional clarification from the Treasury and SBA is needed. </t>
    </r>
    <r>
      <rPr>
        <b/>
        <i/>
        <sz val="16"/>
        <color theme="1"/>
        <rFont val="Arial"/>
        <family val="2"/>
      </rPr>
      <t>Your judgement and</t>
    </r>
    <r>
      <rPr>
        <i/>
        <sz val="16"/>
        <color theme="1"/>
        <rFont val="Arial"/>
        <family val="2"/>
      </rPr>
      <t xml:space="preserve"> </t>
    </r>
    <r>
      <rPr>
        <b/>
        <i/>
        <sz val="16"/>
        <color theme="1"/>
        <rFont val="Arial"/>
        <family val="2"/>
      </rPr>
      <t>interpretations of the Act may be necessary.</t>
    </r>
    <r>
      <rPr>
        <i/>
        <sz val="16"/>
        <color theme="1"/>
        <rFont val="Arial"/>
        <family val="2"/>
      </rPr>
      <t xml:space="preserve">   </t>
    </r>
  </si>
  <si>
    <r>
      <t xml:space="preserve">Disclaimer: </t>
    </r>
    <r>
      <rPr>
        <sz val="14"/>
        <color theme="1"/>
        <rFont val="Arial"/>
        <family val="2"/>
      </rPr>
      <t>The AICPA anticipates making updates to the contents of this resource to incorporate future changes related to the PPP loan forgiveness process, AICPA Professional Standards, and best practice recommendations, as necessary.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Practitioners are encouraged to have any engagement letters and reports used for the rendering of professional services reviewed by their legal counsel for suitability to the particular engagements performed.</t>
    </r>
  </si>
  <si>
    <r>
      <t xml:space="preserve">There are areas of the Act where additional clarification from the Treasury and SBA is needed. </t>
    </r>
    <r>
      <rPr>
        <b/>
        <i/>
        <sz val="12"/>
        <color theme="1"/>
        <rFont val="Arial"/>
        <family val="2"/>
      </rPr>
      <t>Your judgement and interpretations of the Act may be necessary.</t>
    </r>
    <r>
      <rPr>
        <i/>
        <sz val="12"/>
        <color theme="1"/>
        <rFont val="Arial"/>
        <family val="2"/>
      </rPr>
      <t xml:space="preserve">   </t>
    </r>
  </si>
  <si>
    <t xml:space="preserve">Line 1 payroll costs divided by .60 </t>
  </si>
  <si>
    <t xml:space="preserve">Payroll cost 60% requirement </t>
  </si>
  <si>
    <r>
      <rPr>
        <b/>
        <sz val="11"/>
        <color theme="1"/>
        <rFont val="Arial"/>
        <family val="2"/>
      </rPr>
      <t xml:space="preserve">Line 1. </t>
    </r>
    <r>
      <rPr>
        <sz val="11"/>
        <color theme="1"/>
        <rFont val="Arial"/>
        <family val="2"/>
      </rPr>
      <t>Enter Cash Compensation (Box 1) from PPP Schedule A Worksheet, Table 1</t>
    </r>
  </si>
  <si>
    <r>
      <rPr>
        <b/>
        <sz val="11"/>
        <color theme="1"/>
        <rFont val="Arial"/>
        <family val="2"/>
      </rPr>
      <t>Line 2.</t>
    </r>
    <r>
      <rPr>
        <sz val="11"/>
        <color theme="1"/>
        <rFont val="Arial"/>
        <family val="2"/>
      </rPr>
      <t xml:space="preserve"> Enter Average FTE (Box 2) from PPP Schedule A Worksheet, Table 1</t>
    </r>
  </si>
  <si>
    <r>
      <rPr>
        <b/>
        <sz val="11"/>
        <color theme="1"/>
        <rFont val="Arial"/>
        <family val="2"/>
      </rPr>
      <t>Line 3.</t>
    </r>
    <r>
      <rPr>
        <sz val="11"/>
        <color theme="1"/>
        <rFont val="Arial"/>
        <family val="2"/>
      </rPr>
      <t xml:space="preserve"> Enter Salary/Hourly Wage Reduction (Box 3) from PPP Schedule A Worksheet, Table 1</t>
    </r>
  </si>
  <si>
    <r>
      <rPr>
        <b/>
        <sz val="11"/>
        <color theme="1"/>
        <rFont val="Arial"/>
        <family val="2"/>
      </rPr>
      <t>Line 4.</t>
    </r>
    <r>
      <rPr>
        <sz val="11"/>
        <color theme="1"/>
        <rFont val="Arial"/>
        <family val="2"/>
      </rPr>
      <t xml:space="preserve"> Enter Cash Compensation (Box 4) from PPP Schedule A Worksheet, Table 2</t>
    </r>
  </si>
  <si>
    <r>
      <rPr>
        <b/>
        <sz val="11"/>
        <color theme="1"/>
        <rFont val="Arial"/>
        <family val="2"/>
      </rPr>
      <t>Line 5.</t>
    </r>
    <r>
      <rPr>
        <sz val="11"/>
        <color theme="1"/>
        <rFont val="Arial"/>
        <family val="2"/>
      </rPr>
      <t xml:space="preserve"> Enter Average FTE (Box 5) from PPP Schedule A Worksheet, Table 2</t>
    </r>
  </si>
  <si>
    <r>
      <rPr>
        <b/>
        <sz val="11"/>
        <color theme="1"/>
        <rFont val="Arial"/>
        <family val="2"/>
      </rPr>
      <t>Line 11.</t>
    </r>
    <r>
      <rPr>
        <sz val="11"/>
        <color theme="1"/>
        <rFont val="Arial"/>
        <family val="2"/>
      </rPr>
      <t xml:space="preserve"> Average FTE during the Borrower’s chosen reference period</t>
    </r>
  </si>
  <si>
    <r>
      <rPr>
        <b/>
        <sz val="11"/>
        <color theme="1"/>
        <rFont val="Arial"/>
        <family val="2"/>
      </rPr>
      <t xml:space="preserve">Line 12. </t>
    </r>
    <r>
      <rPr>
        <sz val="11"/>
        <color theme="1"/>
        <rFont val="Arial"/>
        <family val="2"/>
      </rPr>
      <t>Total Average FTE (add lines 2 and 5)</t>
    </r>
  </si>
  <si>
    <r>
      <rPr>
        <b/>
        <sz val="11"/>
        <color theme="1"/>
        <rFont val="Arial"/>
        <family val="2"/>
      </rPr>
      <t xml:space="preserve">Step 2. </t>
    </r>
    <r>
      <rPr>
        <sz val="11"/>
        <color theme="1"/>
        <rFont val="Arial"/>
        <family val="2"/>
      </rPr>
      <t xml:space="preserve">Enter the borrower’s total FTE in the Borrower’s pay period inclusive of February 15, 2020. Follow the same method that was used in step 1. </t>
    </r>
  </si>
  <si>
    <r>
      <rPr>
        <b/>
        <sz val="11"/>
        <color theme="1"/>
        <rFont val="Arial"/>
        <family val="2"/>
      </rPr>
      <t xml:space="preserve">Step 5. </t>
    </r>
    <r>
      <rPr>
        <sz val="11"/>
        <color theme="1"/>
        <rFont val="Arial"/>
        <family val="2"/>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</si>
  <si>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t xml:space="preserve">2) To calculate any reduction in wages for employees making less than $100,000 (in any annualized period in 2019). A reduction of more than 25% will result in decreased loan forgiveness.  </t>
    </r>
    <r>
      <rPr>
        <i/>
        <sz val="11"/>
        <color theme="1"/>
        <rFont val="Arial"/>
        <family val="2"/>
      </rPr>
      <t>Sec. 1106 (b) (3)</t>
    </r>
  </si>
  <si>
    <r>
      <t xml:space="preserve">Employee Identifier </t>
    </r>
    <r>
      <rPr>
        <b/>
        <sz val="9"/>
        <rFont val="Arial"/>
        <family val="2"/>
      </rPr>
      <t>(i.e. last 4 digits of social security number)</t>
    </r>
  </si>
  <si>
    <r>
      <rPr>
        <b/>
        <sz val="11"/>
        <color theme="1"/>
        <rFont val="Arial"/>
        <family val="2"/>
      </rPr>
      <t xml:space="preserve">Note 2: Average FTE </t>
    </r>
    <r>
      <rPr>
        <sz val="11"/>
        <color theme="1"/>
        <rFont val="Arial"/>
        <family val="2"/>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</si>
  <si>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r>
      <t xml:space="preserve">There are areas of the Act where additional clarification from the Treasury and SBA is needed. </t>
    </r>
    <r>
      <rPr>
        <b/>
        <i/>
        <sz val="16"/>
        <color theme="1"/>
        <rFont val="Arial"/>
        <family val="2"/>
      </rPr>
      <t>Your judgement and interpretations of the Act may be necessary.</t>
    </r>
    <r>
      <rPr>
        <i/>
        <sz val="16"/>
        <color theme="1"/>
        <rFont val="Arial"/>
        <family val="2"/>
      </rPr>
      <t xml:space="preserve">   </t>
    </r>
  </si>
  <si>
    <r>
      <t xml:space="preserve">1) To track eligible payroll costs for the covered period. </t>
    </r>
    <r>
      <rPr>
        <i/>
        <sz val="11"/>
        <color rgb="FF000000"/>
        <rFont val="Arial"/>
        <family val="2"/>
      </rPr>
      <t xml:space="preserve"> Sec. 1106 (b) (1)</t>
    </r>
  </si>
  <si>
    <r>
      <t xml:space="preserve">Run payroll reports by employee for the covered period or alternative covered period. </t>
    </r>
    <r>
      <rPr>
        <i/>
        <sz val="11"/>
        <color rgb="FF000000"/>
        <rFont val="Arial"/>
        <family val="2"/>
      </rPr>
      <t>See AICPA recommendation to SBA below.</t>
    </r>
  </si>
  <si>
    <t>If hourly, average # hours worked per week during the covered period</t>
  </si>
  <si>
    <t xml:space="preserve">Borrowers are generally eligible for forgiveness for the payroll costs paid and payroll costs incurred during the covered period. </t>
  </si>
  <si>
    <r>
      <t xml:space="preserve">The worksheet is </t>
    </r>
    <r>
      <rPr>
        <b/>
        <i/>
        <u/>
        <sz val="16"/>
        <color rgb="FF72246C"/>
        <rFont val="Arial"/>
        <family val="2"/>
      </rPr>
      <t>locked</t>
    </r>
    <r>
      <rPr>
        <i/>
        <sz val="14"/>
        <color theme="1"/>
        <rFont val="Arial"/>
        <family val="2"/>
      </rPr>
      <t xml:space="preserve"> to maintain the integrity of the formulas. All other cells cannot be edited or changed. </t>
    </r>
  </si>
  <si>
    <t>Calculate estimated loan forgiveness in the "PPP Forgiveness Calculator" tab</t>
  </si>
  <si>
    <t>NOTE!</t>
  </si>
  <si>
    <t>To track non-payroll eligible expenses for the covered period following loan funding.</t>
  </si>
  <si>
    <t xml:space="preserve">Must be paid during the covered period OR incurred during the covered period AND paid on or before the next regular billing date. </t>
  </si>
  <si>
    <r>
      <t xml:space="preserve">The total costs cannot exceed 40% of the total forgiveness amount. </t>
    </r>
    <r>
      <rPr>
        <i/>
        <sz val="11"/>
        <color theme="1"/>
        <rFont val="Arial"/>
        <family val="2"/>
      </rPr>
      <t>This limitation will be applied in the "PPP Forgiveness Calculator" tab.</t>
    </r>
  </si>
  <si>
    <r>
      <rPr>
        <b/>
        <sz val="12"/>
        <rFont val="Arial"/>
        <family val="2"/>
      </rPr>
      <t>Note 1: Eligible wages</t>
    </r>
    <r>
      <rPr>
        <sz val="12"/>
        <rFont val="Arial"/>
        <family val="2"/>
      </rPr>
      <t xml:space="preserve"> includes gross salary, gross wages, gross tips, gross commissions, paid leave (vacation, family, medical or sick - exception noted below) and allowances for dismissal or separation paid OR incurred during the covered period selected by the borrower. </t>
    </r>
  </si>
  <si>
    <r>
      <t xml:space="preserve">Eligible wages does </t>
    </r>
    <r>
      <rPr>
        <b/>
        <sz val="12"/>
        <color theme="1"/>
        <rFont val="Arial"/>
        <family val="2"/>
      </rPr>
      <t>NOT</t>
    </r>
    <r>
      <rPr>
        <sz val="12"/>
        <color theme="1"/>
        <rFont val="Arial"/>
        <family val="2"/>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</si>
  <si>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r>
      <t xml:space="preserve">Eligible wages </t>
    </r>
    <r>
      <rPr>
        <u/>
        <sz val="12"/>
        <color theme="1"/>
        <rFont val="Arial"/>
        <family val="2"/>
      </rPr>
      <t xml:space="preserve">does not include </t>
    </r>
    <r>
      <rPr>
        <sz val="12"/>
        <color theme="1"/>
        <rFont val="Arial"/>
        <family val="2"/>
      </rPr>
      <t>payments to independent contractors.</t>
    </r>
  </si>
  <si>
    <r>
      <t xml:space="preserve">Payroll costs are considered </t>
    </r>
    <r>
      <rPr>
        <b/>
        <sz val="12"/>
        <rFont val="Arial"/>
        <family val="2"/>
      </rPr>
      <t>paid</t>
    </r>
    <r>
      <rPr>
        <sz val="12"/>
        <rFont val="Arial"/>
        <family val="2"/>
      </rPr>
      <t xml:space="preserve"> on the day that paychecks are distributed or the Borrower originates an ACH credit transaction.</t>
    </r>
  </si>
  <si>
    <r>
      <t>Payroll costs are considered</t>
    </r>
    <r>
      <rPr>
        <b/>
        <sz val="12"/>
        <rFont val="Arial"/>
        <family val="2"/>
      </rPr>
      <t xml:space="preserve"> incurred</t>
    </r>
    <r>
      <rPr>
        <sz val="12"/>
        <rFont val="Arial"/>
        <family val="2"/>
      </rPr>
      <t xml:space="preserve"> on the day that the employee’s pay is earned. Payroll costs incurred but not paid during the Borrower’s last pay period of the covered period are eligible for forgiveness if paid on or before the next regular payroll date. Otherwise, payroll costs must be paid during the covered period. </t>
    </r>
  </si>
  <si>
    <r>
      <t xml:space="preserve">Note 2: Employees who earned greater than $100,000 - </t>
    </r>
    <r>
      <rPr>
        <sz val="12"/>
        <color theme="1"/>
        <rFont val="Arial"/>
        <family val="2"/>
      </rPr>
      <t xml:space="preserve">Employees who earned more than $100,000 in any period in 2019 are excluded from the salary reduction calculation. </t>
    </r>
    <r>
      <rPr>
        <b/>
        <sz val="12"/>
        <color theme="1"/>
        <rFont val="Arial"/>
        <family val="2"/>
      </rPr>
      <t xml:space="preserve"> Weekly: $1,923; Bi-weekly: $3,846;  Semi-monthly: $4,167; Monthly: $8,333</t>
    </r>
  </si>
  <si>
    <r>
      <rPr>
        <b/>
        <sz val="12"/>
        <color theme="1"/>
        <rFont val="Arial"/>
        <family val="2"/>
      </rPr>
      <t xml:space="preserve">Note 4: </t>
    </r>
    <r>
      <rPr>
        <sz val="12"/>
        <color theme="1"/>
        <rFont val="Arial"/>
        <family val="2"/>
      </rPr>
      <t xml:space="preserve">Some employees may be paid on an other than hourly or salary basis, i.e. paid by the piece. Please select the compensation method that you believe is most accurate. </t>
    </r>
  </si>
  <si>
    <r>
      <t xml:space="preserve">Received compensation at an annualized rate of </t>
    </r>
    <r>
      <rPr>
        <b/>
        <sz val="11"/>
        <color rgb="FFDC6B2F"/>
        <rFont val="Arial"/>
        <family val="2"/>
      </rPr>
      <t>less than or equal to $100,000</t>
    </r>
    <r>
      <rPr>
        <b/>
        <sz val="11"/>
        <color theme="1"/>
        <rFont val="Arial"/>
        <family val="2"/>
      </rPr>
      <t xml:space="preserve"> for all pay periods in 2019 </t>
    </r>
    <r>
      <rPr>
        <b/>
        <sz val="11"/>
        <color rgb="FFDC6B2F"/>
        <rFont val="Arial"/>
        <family val="2"/>
      </rPr>
      <t>or were not employed at any point in 2019</t>
    </r>
  </si>
  <si>
    <r>
      <t>Received compensation at an annualized rate</t>
    </r>
    <r>
      <rPr>
        <b/>
        <sz val="11"/>
        <color rgb="FFDC6B2F"/>
        <rFont val="Arial"/>
        <family val="2"/>
      </rPr>
      <t xml:space="preserve"> more than $100,000 for any pay period in 2019.</t>
    </r>
  </si>
  <si>
    <r>
      <rPr>
        <b/>
        <sz val="11"/>
        <color rgb="FFDC6B2F"/>
        <rFont val="Arial"/>
        <family val="2"/>
      </rPr>
      <t>OR -</t>
    </r>
    <r>
      <rPr>
        <b/>
        <sz val="11"/>
        <color theme="1"/>
        <rFont val="Arial"/>
        <family val="2"/>
      </rPr>
      <t xml:space="preserve"> </t>
    </r>
    <r>
      <rPr>
        <b/>
        <sz val="11"/>
        <color rgb="FFDC6B2F"/>
        <rFont val="Arial"/>
        <family val="2"/>
      </rPr>
      <t>For seasonal employers only, SELECT YES FROM THE PULL DOWN LIST HERE ----------------------------------------------------------------------------------------------------------------------------------------------------------&gt;</t>
    </r>
  </si>
  <si>
    <t>This calculator is based on SBA Form 3508 which contains steps for borrowers to adjust their PPP loan forgiveness if certain FTE or Salary/Wage requirements (further defined in the applicable sections of this worksheet) are not met. There is also an SBA Form 3508EZ for borrowers that qualify for full forgiveness and do not need to apply FTE or Salary/Wage reductions. This calculator can be used for borrowers that intend to file either application and will show "0" for those fields which will not be needed for the Form 3508EZ.</t>
  </si>
  <si>
    <t xml:space="preserve">Per the SBA forgiveness application instructions revised on June 16, 2020, if multiple disbursements were received, enter the date of the first disbursement. </t>
  </si>
  <si>
    <r>
      <rPr>
        <b/>
        <sz val="9"/>
        <color theme="1"/>
        <rFont val="Arial"/>
        <family val="2"/>
      </rPr>
      <t>Note 1 - Alternative covered period:</t>
    </r>
    <r>
      <rPr>
        <sz val="9"/>
        <color theme="1"/>
        <rFont val="Arial"/>
        <family val="2"/>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 </t>
    </r>
  </si>
  <si>
    <r>
      <t xml:space="preserve">Per the SBA forgiveness application instructions revised on June 16, 2020, borrowers with a bi-weekly or more frequent pay period may begin their covered period on the date of the first pay period after their funds were received. For example, if funds were received on Monday, April 27 and the next pay period starts on Sunday, May 3, the borrower may select a covered period that begins on Sunday, May 3. </t>
    </r>
    <r>
      <rPr>
        <b/>
        <i/>
        <sz val="9"/>
        <rFont val="Arial"/>
        <family val="2"/>
      </rPr>
      <t>See note 1 below.</t>
    </r>
  </si>
  <si>
    <t xml:space="preserve">Under the PPP Flexibility Act of 2020, the covered period has been extended to 24 weeks. If borrowers received the PPP loan before June 5, 2020, the borrower may elect an 8-week covered period as established in the original CARES Act. </t>
  </si>
  <si>
    <t>Payroll and Nonpayroll Costs</t>
  </si>
  <si>
    <t>Potential Forgiveness Amounts</t>
  </si>
  <si>
    <t>Adjustments for FTE and Salary/Hourly Wage Reduction</t>
  </si>
  <si>
    <t>To summarize Schedule A provided in the SBA PPP Loan Forgiveness Application revised on June 16, 2020.</t>
  </si>
  <si>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b/>
        <i/>
        <sz val="11"/>
        <color rgb="FF72246C"/>
        <rFont val="Arial"/>
        <family val="2"/>
      </rPr>
      <t>Line 3 will become zero based on the functionality of this spreadsheet, if applicable</t>
    </r>
  </si>
  <si>
    <r>
      <rPr>
        <b/>
        <sz val="11"/>
        <color theme="1"/>
        <rFont val="Arial"/>
        <family val="2"/>
      </rPr>
      <t xml:space="preserve">Line 8. </t>
    </r>
    <r>
      <rPr>
        <sz val="11"/>
        <color theme="1"/>
        <rFont val="Arial"/>
        <family val="2"/>
      </rPr>
      <t>Total amount paid or incurred by Borrower for employer state and local taxes assessed on employee compensation</t>
    </r>
  </si>
  <si>
    <r>
      <rPr>
        <b/>
        <sz val="11"/>
        <color theme="1"/>
        <rFont val="Arial"/>
        <family val="2"/>
      </rPr>
      <t>Line 6.</t>
    </r>
    <r>
      <rPr>
        <sz val="11"/>
        <color theme="1"/>
        <rFont val="Arial"/>
        <family val="2"/>
      </rPr>
      <t xml:space="preserve"> Total amount paid or incurred by Borrower for employer contributions for employee health insurance</t>
    </r>
  </si>
  <si>
    <r>
      <rPr>
        <b/>
        <sz val="11"/>
        <color theme="1"/>
        <rFont val="Arial"/>
        <family val="2"/>
      </rPr>
      <t xml:space="preserve">Line 7. </t>
    </r>
    <r>
      <rPr>
        <sz val="11"/>
        <color theme="1"/>
        <rFont val="Arial"/>
        <family val="2"/>
      </rPr>
      <t>Total amount paid or incurred by Borrower for employer contributions to employee retirement plans</t>
    </r>
  </si>
  <si>
    <r>
      <rPr>
        <b/>
        <sz val="11"/>
        <color theme="1"/>
        <rFont val="Arial"/>
        <family val="2"/>
      </rPr>
      <t>Line 13.</t>
    </r>
    <r>
      <rPr>
        <sz val="11"/>
        <color theme="1"/>
        <rFont val="Arial"/>
        <family val="2"/>
      </rPr>
      <t xml:space="preserve"> FTE Reduction Quotient (divide line 12 by line 11) or will become 1.0 if the above criteria are met</t>
    </r>
  </si>
  <si>
    <t xml:space="preserve">If you satisfy any of the following three criteria, check the appropriate box, skip lines 11 and 12, and enter 1.0 on line 13; otherwise,
complete lines 11, 12, and 13:
</t>
  </si>
  <si>
    <r>
      <t xml:space="preserve">No reduction in employees or average paid hours: </t>
    </r>
    <r>
      <rPr>
        <sz val="11"/>
        <color theme="1"/>
        <rFont val="Arial"/>
        <family val="2"/>
      </rPr>
      <t>If you have not reduced the number of employees or the average paid hours of your employees between January 1, 2020 and the end of the Covered Period, check here ☐.</t>
    </r>
  </si>
  <si>
    <r>
      <t xml:space="preserve">FTE Reduction Safe Harbor 1: </t>
    </r>
    <r>
      <rPr>
        <sz val="11"/>
        <color theme="1"/>
        <rFont val="Arial"/>
        <family val="2"/>
      </rPr>
      <t>If you were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for sanitation, social distancing, or any other worker or customer safety requirement related to COVID-19, check here ☐.</t>
    </r>
  </si>
  <si>
    <t>Generated from FTE Input Tab</t>
  </si>
  <si>
    <t>To summarize the Schedule A worksheet provided in the SBA PPP Loan Forgiveness Application revised on June 16, 2020.</t>
  </si>
  <si>
    <r>
      <t xml:space="preserve">* For employees who </t>
    </r>
    <r>
      <rPr>
        <b/>
        <sz val="11"/>
        <color rgb="FFDC6B2F"/>
        <rFont val="Arial"/>
        <family val="2"/>
      </rPr>
      <t>were employed at any point during the covered period or alternative covered period</t>
    </r>
    <r>
      <rPr>
        <sz val="11"/>
        <color theme="1"/>
        <rFont val="Arial"/>
        <family val="2"/>
      </rPr>
      <t xml:space="preserve"> whose </t>
    </r>
    <r>
      <rPr>
        <b/>
        <sz val="11"/>
        <color rgb="FFDC6B2F"/>
        <rFont val="Arial"/>
        <family val="2"/>
      </rPr>
      <t>principal place of residence is in the US</t>
    </r>
    <r>
      <rPr>
        <sz val="11"/>
        <color theme="1"/>
        <rFont val="Arial"/>
        <family val="2"/>
      </rPr>
      <t>; and
* received compensation at an annualized rate of</t>
    </r>
    <r>
      <rPr>
        <b/>
        <sz val="11"/>
        <color rgb="FFFF0000"/>
        <rFont val="Arial"/>
        <family val="2"/>
      </rPr>
      <t xml:space="preserve"> </t>
    </r>
    <r>
      <rPr>
        <b/>
        <sz val="11"/>
        <color rgb="FFDC6B2F"/>
        <rFont val="Arial"/>
        <family val="2"/>
      </rPr>
      <t>less than or equal to $100,000 for all pay periods in 2019 or were not employed at any point in 2019</t>
    </r>
    <r>
      <rPr>
        <sz val="11"/>
        <color rgb="FFDC6B2F"/>
        <rFont val="Arial"/>
        <family val="2"/>
      </rPr>
      <t>.</t>
    </r>
  </si>
  <si>
    <t>See Payroll Accumulator and FTE Input tabs for detailed information</t>
  </si>
  <si>
    <r>
      <t>* For employees who were</t>
    </r>
    <r>
      <rPr>
        <b/>
        <sz val="11"/>
        <color rgb="FFDC6B2F"/>
        <rFont val="Arial"/>
        <family val="2"/>
      </rPr>
      <t xml:space="preserve"> employed at any point during the covered period or alternative covered period </t>
    </r>
    <r>
      <rPr>
        <sz val="11"/>
        <color theme="1"/>
        <rFont val="Arial"/>
        <family val="2"/>
      </rPr>
      <t xml:space="preserve">whose </t>
    </r>
    <r>
      <rPr>
        <b/>
        <sz val="11"/>
        <color rgb="FFDC6B2F"/>
        <rFont val="Arial"/>
        <family val="2"/>
      </rPr>
      <t>principal place of residence is in the US</t>
    </r>
    <r>
      <rPr>
        <sz val="11"/>
        <color theme="1"/>
        <rFont val="Arial"/>
        <family val="2"/>
      </rPr>
      <t xml:space="preserve">; and
* received compensation at an annualized rate of </t>
    </r>
    <r>
      <rPr>
        <b/>
        <sz val="11"/>
        <color rgb="FFDC6B2F"/>
        <rFont val="Arial"/>
        <family val="2"/>
      </rPr>
      <t>more than $100,000 for any pay period in 2019.</t>
    </r>
  </si>
  <si>
    <r>
      <rPr>
        <b/>
        <sz val="11"/>
        <color theme="1"/>
        <rFont val="Arial"/>
        <family val="2"/>
      </rP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</si>
  <si>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3.</t>
    </r>
    <r>
      <rPr>
        <sz val="11"/>
        <color theme="1"/>
        <rFont val="Arial"/>
        <family val="2"/>
      </rPr>
      <t xml:space="preserve"> If the entry for step 2 is greater than step 1, proceed to step 4. Otherwise, FTE Reduction Safe Harbor 2 is not applicable and the Borrower must complete line 13 of PPP Schedule A by dividing line 12 by line 11 of that schedule.</t>
    </r>
  </si>
  <si>
    <r>
      <rPr>
        <b/>
        <sz val="11"/>
        <color theme="1"/>
        <rFont val="Arial"/>
        <family val="2"/>
      </rPr>
      <t>Step 4.</t>
    </r>
    <r>
      <rPr>
        <sz val="11"/>
        <color theme="1"/>
        <rFont val="Arial"/>
        <family val="2"/>
      </rPr>
      <t xml:space="preserve"> Enter the borrower’s total FTE as of the earlier of December 31, 2020, and the date this application is submitted.</t>
    </r>
  </si>
  <si>
    <t>FTE Reduction Exceptions (NOTE 1)</t>
  </si>
  <si>
    <r>
      <rPr>
        <b/>
        <sz val="11"/>
        <color theme="1"/>
        <rFont val="Arial"/>
        <family val="2"/>
      </rPr>
      <t xml:space="preserve">Note 1: FTE Reduction Exceptions - Per the Loan Forgiveness Application Instructions revised on June 16, 2020:  </t>
    </r>
    <r>
      <rPr>
        <sz val="11"/>
        <color theme="1"/>
        <rFont val="Arial"/>
        <family val="2"/>
      </rPr>
      <t>Indicate the FTE of (1) any positions for which the Borrower made a good-faith, written offer to rehire an individual who was an employee on February 15, 2020 and the Borrower was unable to hire similarly qualified employees for unfilled positions on or before December 31, 2020; (2) any positions for which the Borrower made a good-faith, written offer to restore any reduction in hours, at the same salary or wages, during the Covered Period or the Alternative Covered Period and the employee rejected the offer, and (3)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</si>
  <si>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r>
      <rPr>
        <b/>
        <sz val="11"/>
        <color theme="1"/>
        <rFont val="Arial"/>
        <family val="2"/>
      </rPr>
      <t xml:space="preserve">Note: </t>
    </r>
    <r>
      <rPr>
        <sz val="11"/>
        <color theme="1"/>
        <rFont val="Arial"/>
        <family val="2"/>
      </rPr>
      <t xml:space="preserve"> The alternative covered period available for payroll costs DOES NOT apply for the costs you'll be tracking on this sheet.</t>
    </r>
  </si>
  <si>
    <r>
      <t xml:space="preserve">Weeks
Paid 
</t>
    </r>
    <r>
      <rPr>
        <b/>
        <sz val="11"/>
        <color rgb="FFDC6B2F"/>
        <rFont val="Arial"/>
        <family val="2"/>
      </rPr>
      <t>(Jan. 1 - March 31, 2020 is 13 weeks)</t>
    </r>
  </si>
  <si>
    <t>Length of Covered Period (in weeks)</t>
  </si>
  <si>
    <r>
      <t>Wages up to annualized $100k limit (</t>
    </r>
    <r>
      <rPr>
        <b/>
        <sz val="11"/>
        <rFont val="Arial"/>
        <family val="2"/>
      </rPr>
      <t xml:space="preserve">See </t>
    </r>
    <r>
      <rPr>
        <b/>
        <sz val="11"/>
        <color rgb="FFDC6B2F"/>
        <rFont val="Arial"/>
        <family val="2"/>
      </rPr>
      <t>Note 3</t>
    </r>
    <r>
      <rPr>
        <b/>
        <sz val="11"/>
        <rFont val="Arial"/>
        <family val="2"/>
      </rPr>
      <t xml:space="preserve"> below for AICPA Assumption)</t>
    </r>
  </si>
  <si>
    <t>Wages up to annualized $100k limit</t>
  </si>
  <si>
    <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</si>
  <si>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2.</t>
    </r>
    <r>
      <rPr>
        <sz val="11"/>
        <color theme="1"/>
        <rFont val="Arial"/>
        <family val="2"/>
      </rPr>
      <t xml:space="preserve"> Enter the borrower’s total FTE in the Borrower’s pay period inclusive of February 15, 2020. Follow the same method that was used in step 1. </t>
    </r>
  </si>
  <si>
    <r>
      <t xml:space="preserve">Step 3. </t>
    </r>
    <r>
      <rPr>
        <sz val="11"/>
        <color theme="1"/>
        <rFont val="Arial"/>
        <family val="2"/>
      </rPr>
      <t>If the entry for step 2 is greater than step 1, proceed to step 4. Otherwise, FTE Reduction Safe Harbor 2 is not applicable and the Borrower must complete line 13 of PPP Schedule A by dividing line 12 by line 11 of that schedule.</t>
    </r>
  </si>
  <si>
    <r>
      <t xml:space="preserve">Step 4. </t>
    </r>
    <r>
      <rPr>
        <sz val="11"/>
        <color theme="1"/>
        <rFont val="Arial"/>
        <family val="2"/>
      </rPr>
      <t>Enter the borrower’s total FTE as of the earlier of December 31, 2020, and the date this application is submitted.</t>
    </r>
  </si>
  <si>
    <r>
      <rPr>
        <b/>
        <sz val="11"/>
        <color theme="1"/>
        <rFont val="Arial"/>
        <family val="2"/>
      </rPr>
      <t>Step 5.</t>
    </r>
    <r>
      <rPr>
        <sz val="11"/>
        <color theme="1"/>
        <rFont val="Arial"/>
        <family val="2"/>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</si>
  <si>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rPr>
        <b/>
        <sz val="12"/>
        <color theme="1"/>
        <rFont val="Arial"/>
        <family val="2"/>
      </rPr>
      <t>Note 3: Assumption regarding cap on previous quarter wages -</t>
    </r>
    <r>
      <rPr>
        <sz val="12"/>
        <color theme="1"/>
        <rFont val="Arial"/>
        <family val="2"/>
      </rPr>
      <t xml:space="preserve"> Because wages in the covered or alternative covered period are capped at $100,000 annualized per employee, </t>
    </r>
    <r>
      <rPr>
        <b/>
        <sz val="12"/>
        <rFont val="Arial"/>
        <family val="2"/>
      </rPr>
      <t xml:space="preserve">this calculator assumes that cap also applies to the prior quarter. </t>
    </r>
    <r>
      <rPr>
        <sz val="12"/>
        <color theme="1"/>
        <rFont val="Arial"/>
        <family val="2"/>
      </rPr>
      <t xml:space="preserve"> The SBA guidance issued to date does not clarify.  AICPA recommends SBA issue clarified instructions for this comparison.</t>
    </r>
  </si>
  <si>
    <r>
      <rPr>
        <b/>
        <sz val="12"/>
        <color theme="1"/>
        <rFont val="Arial"/>
        <family val="2"/>
      </rPr>
      <t>Note 5: Owner compensation</t>
    </r>
    <r>
      <rPr>
        <sz val="12"/>
        <color theme="1"/>
        <rFont val="Arial"/>
        <family val="2"/>
      </rPr>
      <t xml:space="preserve"> - Per instructions to SBA forgiveness application revised on June 16, 2020, enter any amounts paid to owners (owner-employees, a self-employed individual, or general partners). For, borrowers using a 24-week Covered Period, this amount is capped at $20,833 (the 2.5-month equivalent of $100,000 per year) for each individual or the 2.5-month equivalent of their applicable compensation in 2019, whichever is lower. For Borrowers using an 8-week Covered Period, this amount is capped at $15,385 (the eight-week equivalent of $100,000 per year) for each individual or the eight-week equivalent of their applicable compensation in 2019, whichever is lower.  See Interim Final Rule on Loan Forgiveness released on May 22 for more details. Key components of the caps are summarized below:
- Lesser of 8/52 of 2019 compensation OR $15,385 or $20,833
- $15,385/$20,833 per individual </t>
    </r>
    <r>
      <rPr>
        <b/>
        <sz val="12"/>
        <color theme="1"/>
        <rFont val="Arial"/>
        <family val="2"/>
      </rPr>
      <t xml:space="preserve">in total across all businesses
</t>
    </r>
    <r>
      <rPr>
        <sz val="12"/>
        <color theme="1"/>
        <rFont val="Arial"/>
        <family val="2"/>
      </rPr>
      <t xml:space="preserve">- </t>
    </r>
    <r>
      <rPr>
        <b/>
        <sz val="12"/>
        <color theme="1"/>
        <rFont val="Arial"/>
        <family val="2"/>
      </rPr>
      <t xml:space="preserve">Owner-employees: </t>
    </r>
    <r>
      <rPr>
        <sz val="12"/>
        <color theme="1"/>
        <rFont val="Arial"/>
        <family val="2"/>
      </rPr>
      <t xml:space="preserve">Capped at 2019 cash compensation and employer retirement and health care 
- </t>
    </r>
    <r>
      <rPr>
        <b/>
        <sz val="12"/>
        <color theme="1"/>
        <rFont val="Arial"/>
        <family val="2"/>
      </rPr>
      <t>Schedule C filers</t>
    </r>
    <r>
      <rPr>
        <sz val="12"/>
        <color theme="1"/>
        <rFont val="Arial"/>
        <family val="2"/>
      </rPr>
      <t xml:space="preserve">: Capped at owner compensation replacement based on 2019 net profit: 8/52 of 2019 Schedule C Line 31
</t>
    </r>
    <r>
      <rPr>
        <b/>
        <sz val="12"/>
        <color theme="1"/>
        <rFont val="Arial"/>
        <family val="2"/>
      </rPr>
      <t>- General Partners:</t>
    </r>
    <r>
      <rPr>
        <sz val="12"/>
        <color theme="1"/>
        <rFont val="Arial"/>
        <family val="2"/>
      </rPr>
      <t xml:space="preserve"> Capped at 2019 SE earnings multiplied by 0.9235 (SE earnings are reduced by claimed section 179 expense deduction, unreimbursed partnership expenses, and depletion from oil and gas properties.)
-Employer</t>
    </r>
    <r>
      <rPr>
        <b/>
        <sz val="12"/>
        <color theme="1"/>
        <rFont val="Arial"/>
        <family val="2"/>
      </rPr>
      <t xml:space="preserve"> health insurance contributions are not </t>
    </r>
    <r>
      <rPr>
        <sz val="12"/>
        <color theme="1"/>
        <rFont val="Arial"/>
        <family val="2"/>
      </rPr>
      <t xml:space="preserve">included for self-employed individuals, general partners, or owner-employees of an S-corporation.   
</t>
    </r>
    <r>
      <rPr>
        <b/>
        <sz val="12"/>
        <color theme="1"/>
        <rFont val="Arial"/>
        <family val="2"/>
      </rPr>
      <t>No additional forgiveness is provided for retirement or health insurance for self-employed and general partners</t>
    </r>
    <r>
      <rPr>
        <sz val="12"/>
        <color theme="1"/>
        <rFont val="Arial"/>
        <family val="2"/>
      </rPr>
      <t xml:space="preserve">, as such expenses are paid out of their net self-employment income. 
- </t>
    </r>
    <r>
      <rPr>
        <b/>
        <sz val="12"/>
        <color theme="1"/>
        <rFont val="Arial"/>
        <family val="2"/>
      </rPr>
      <t>Employer retirement contributions</t>
    </r>
    <r>
      <rPr>
        <sz val="12"/>
        <color theme="1"/>
        <rFont val="Arial"/>
        <family val="2"/>
      </rPr>
      <t xml:space="preserve"> made on behalf of an </t>
    </r>
    <r>
      <rPr>
        <b/>
        <sz val="12"/>
        <color theme="1"/>
        <rFont val="Arial"/>
        <family val="2"/>
      </rPr>
      <t xml:space="preserve">owner-employee of an S corporation </t>
    </r>
    <r>
      <rPr>
        <sz val="12"/>
        <color theme="1"/>
        <rFont val="Arial"/>
        <family val="2"/>
      </rPr>
      <t xml:space="preserve">are included.  </t>
    </r>
  </si>
  <si>
    <t xml:space="preserve">To summarize FTE documentation per the SBA forgiveness application revised on June 16, 2020. </t>
  </si>
  <si>
    <t>NOTE: Owners are not included in FTEs per the SBA Forgiveness Instructions released on June 16, 2020.</t>
  </si>
  <si>
    <t xml:space="preserve">NOTE: This protected worksheet will allow you to add rows for additional employees. After a row is added you must drag the formula down from the cells above. </t>
  </si>
  <si>
    <t>Updated for PPP Flexibility Act</t>
  </si>
  <si>
    <r>
      <t xml:space="preserve">Forgiveness amount </t>
    </r>
    <r>
      <rPr>
        <sz val="9"/>
        <color theme="1"/>
        <rFont val="Arial"/>
        <family val="2"/>
      </rPr>
      <t>(smallest of lines 8, 9 and 10)</t>
    </r>
  </si>
  <si>
    <r>
      <t xml:space="preserve">3) To calculate whether the salary/hourly wage reduction safe harbor was met for any employee. </t>
    </r>
    <r>
      <rPr>
        <i/>
        <sz val="11"/>
        <color theme="1"/>
        <rFont val="Arial"/>
        <family val="2"/>
      </rPr>
      <t>Sec. 1106 (d) (5) (B) (ii)</t>
    </r>
  </si>
  <si>
    <r>
      <rPr>
        <b/>
        <sz val="11"/>
        <color theme="1"/>
        <rFont val="Arial"/>
        <family val="2"/>
      </rPr>
      <t>Only include in Table 1 employees who:</t>
    </r>
    <r>
      <rPr>
        <sz val="11"/>
        <color theme="1"/>
        <rFont val="Arial"/>
        <family val="2"/>
      </rPr>
      <t xml:space="preserve">
-were employed at </t>
    </r>
    <r>
      <rPr>
        <b/>
        <sz val="11"/>
        <color rgb="FFDC6B2F"/>
        <rFont val="Arial"/>
        <family val="2"/>
      </rPr>
      <t>any point during the covered period or alternative covered period</t>
    </r>
    <r>
      <rPr>
        <sz val="11"/>
        <color theme="1"/>
        <rFont val="Arial"/>
        <family val="2"/>
      </rPr>
      <t xml:space="preserve"> whose principal place of residence is in the US; and
-received compensation at an annualized rate of</t>
    </r>
    <r>
      <rPr>
        <sz val="11"/>
        <color rgb="FFFF0000"/>
        <rFont val="Arial"/>
        <family val="2"/>
      </rPr>
      <t xml:space="preserve"> </t>
    </r>
    <r>
      <rPr>
        <b/>
        <sz val="11"/>
        <color rgb="FFDC6B2F"/>
        <rFont val="Arial"/>
        <family val="2"/>
      </rPr>
      <t>less than or equal to $100,000 for all pay periods in 2019 or were not employed at any point in 2019
See Note 8 Below</t>
    </r>
  </si>
  <si>
    <r>
      <t xml:space="preserve">Note 8: Employees to include/exclude on this worksheet - </t>
    </r>
    <r>
      <rPr>
        <sz val="12"/>
        <color theme="1"/>
        <rFont val="Arial"/>
        <family val="2"/>
      </rPr>
      <t xml:space="preserve">In addition to the employee exclusions noted directly on the application, additional guidance is needed to address how to account for employees who were not employed in Q1 2020. Users may choose to exclude those employees from this worksheet until additional guidance is released to allow this calculation to function as designed. </t>
    </r>
  </si>
  <si>
    <t>Determine if pay was reduced more than 25%</t>
  </si>
  <si>
    <t>FTE Reduction Safe Harbor 2</t>
  </si>
  <si>
    <r>
      <t xml:space="preserve">FTE Reduction Safe Harbor 2 </t>
    </r>
    <r>
      <rPr>
        <b/>
        <i/>
        <sz val="10"/>
        <color theme="1"/>
        <rFont val="Arial"/>
        <family val="2"/>
      </rPr>
      <t>(Note:  FTE Safe Harbor 1 is on Schedule A)</t>
    </r>
  </si>
  <si>
    <t xml:space="preserve"> (enter x if applicable)</t>
  </si>
  <si>
    <t>(enter x if applicable)</t>
  </si>
  <si>
    <t>Alternative Payroll Covered Period Date, if applicable</t>
  </si>
  <si>
    <t>Add lines 1,2,3 and 4 then subtract line 5.</t>
  </si>
  <si>
    <t>See note 1 below for important instructions regarding owner/partner costs.</t>
  </si>
  <si>
    <r>
      <t xml:space="preserve">The worksheet is </t>
    </r>
    <r>
      <rPr>
        <b/>
        <i/>
        <u/>
        <sz val="16"/>
        <color rgb="FF72246C"/>
        <rFont val="Arial"/>
        <family val="2"/>
      </rPr>
      <t>locked</t>
    </r>
    <r>
      <rPr>
        <i/>
        <sz val="14"/>
        <color theme="1"/>
        <rFont val="Arial"/>
        <family val="2"/>
      </rPr>
      <t xml:space="preserve"> to maintain the integrity of the formulas. All non-input cells cannot be edited or changed. </t>
    </r>
  </si>
  <si>
    <t>Selected payroll covered period</t>
  </si>
  <si>
    <t xml:space="preserve">Only include expenses below under agreements that began before Feb. 15, 2020. </t>
  </si>
  <si>
    <t>Will autofill once covered period is indicated on PPP Forgiveness Tab</t>
  </si>
  <si>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agreements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</si>
  <si>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</si>
  <si>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t>Note 6: Salary/Wage Reduction Safe Harbor -</t>
    </r>
    <r>
      <rPr>
        <sz val="12"/>
        <color theme="1"/>
        <rFont val="Arial"/>
        <family val="2"/>
      </rPr>
      <t xml:space="preserve"> Please refer to page 4 of the SBA form 3508 instructions, which is the forgiveness application, for additional details on these calculations.</t>
    </r>
  </si>
  <si>
    <r>
      <rPr>
        <b/>
        <sz val="11"/>
        <color theme="1"/>
        <rFont val="Arial"/>
        <family val="2"/>
      </rPr>
      <t xml:space="preserve">Only include in Table 2 employees who: </t>
    </r>
    <r>
      <rPr>
        <sz val="11"/>
        <color theme="1"/>
        <rFont val="Arial"/>
        <family val="2"/>
      </rPr>
      <t xml:space="preserve">
-employees who were employed at any point during the covered period or alternative covered period whose principal place of residence is in the US; and
-received compensation at an annualized rate </t>
    </r>
    <r>
      <rPr>
        <b/>
        <sz val="11"/>
        <color rgb="FFDC6B2F"/>
        <rFont val="Arial"/>
        <family val="2"/>
      </rPr>
      <t>more than $100,000 for any pay period in 2019.</t>
    </r>
    <r>
      <rPr>
        <sz val="11"/>
        <color theme="1"/>
        <rFont val="Arial"/>
        <family val="2"/>
      </rPr>
      <t xml:space="preserve">
</t>
    </r>
    <r>
      <rPr>
        <b/>
        <sz val="11"/>
        <color theme="1"/>
        <rFont val="Arial"/>
        <family val="2"/>
      </rPr>
      <t>See Note 2 below</t>
    </r>
  </si>
  <si>
    <t>NOTE: This protected worksheet will allow you to add rows for additional employees. After a row is added you must drag the formula down from the cells above. The added rows must be added right after the last row of blue input cells.  Rows cannot be added in the table other than at the end of the table.</t>
  </si>
  <si>
    <t>Under the PPP Flexibility Act of 2020, the covered period has been extended to 24 weeks. If borrowers received the PPP loan before June 5, 2020, the borrower may elect an 8-week covered period as established in the original CARES Act. We're awaiting further guidance as to borrowers who want to apply for forgiveness before the end of their covered period.</t>
  </si>
  <si>
    <t>If you choose to use the Alternative Payroll Covered Period defined above, please enter the date here. Otherwise, enter the PPP Loan Disbursement Date here.</t>
  </si>
  <si>
    <t>Key Inputs</t>
  </si>
  <si>
    <r>
      <rPr>
        <b/>
        <sz val="9"/>
        <color theme="1"/>
        <rFont val="Arial"/>
        <family val="2"/>
      </rPr>
      <t>Note 2 - Accrued interest:</t>
    </r>
    <r>
      <rPr>
        <sz val="9"/>
        <color theme="1"/>
        <rFont val="Arial"/>
        <family val="2"/>
      </rPr>
      <t xml:space="preserve"> Per Apr 2, 2020 Interim Final Rule 1, Section III (2) accrued interest is eligible for forgiveness. However, the SBA form 3508 revised on June 16, 2020 does not include interest. If you don't know this amount, the SBA or your lender will have this information. </t>
    </r>
  </si>
  <si>
    <r>
      <rPr>
        <b/>
        <sz val="9"/>
        <color theme="1"/>
        <rFont val="Arial"/>
        <family val="2"/>
      </rPr>
      <t xml:space="preserve">Note 3 - EIDL Grants: </t>
    </r>
    <r>
      <rPr>
        <sz val="9"/>
        <color theme="1"/>
        <rFont val="Arial"/>
        <family val="2"/>
      </rPr>
      <t>The Interim Final Rule released on April 2 indicated any proceeds from the EIDL Emergency Grant up to $10,000 will be deducted from the loan forgiveness amount on the PPP loan.  SBA Loan Forgiveness Application Instructions revised on June 16, 2020 indicate the SBA will deduct EIDL Advance Amounts from the forgiveness amount remitted to the Lender, so if you're unaware of the amount the SBA will have record of the grant.</t>
    </r>
  </si>
  <si>
    <t>Please only check one Safe Harbor.</t>
  </si>
  <si>
    <r>
      <t>FTE Reduction Safe Harbor 2:</t>
    </r>
    <r>
      <rPr>
        <sz val="11"/>
        <color theme="1"/>
        <rFont val="Arial"/>
        <family val="2"/>
      </rPr>
      <t xml:space="preserve"> If you satisfy FTE Reduction Safe Harbor 2 (see PPP Schedule A Worksheet).</t>
    </r>
  </si>
  <si>
    <r>
      <rPr>
        <b/>
        <sz val="11"/>
        <color theme="1"/>
        <rFont val="Arial"/>
        <family val="2"/>
      </rPr>
      <t>Note 1:</t>
    </r>
    <r>
      <rPr>
        <sz val="11"/>
        <color theme="1"/>
        <rFont val="Arial"/>
        <family val="2"/>
      </rPr>
      <t xml:space="preserve"> Enter the total amounts paid or incurred for employer contributions for employee health insurance and employee retirement plans and employer state and local taxes assess on employee compensation. Per the instructions for Schedule A on the loan forgiveness application revised on June 16, 2020:
Line 6: Do not add employer health insurance contributions made on behalf of a self-employed individual, general partners, or owner-employees of an S-corporation, because such payments are already included in their compensation.
Line 7: Do not add employer retirement contributions made on behalf of a self-employed individual or general partners, because such payments are already included in their compensation.
Line 8: Do not list any taxes withheld from employee earnings.</t>
    </r>
  </si>
  <si>
    <t xml:space="preserve"> Wage
Change (Step 1a - Step 1b)
</t>
  </si>
  <si>
    <t>Length of covered period 
(Select 8 or 24 weeks)</t>
  </si>
  <si>
    <t>Covered Period:</t>
  </si>
  <si>
    <t>Alternative Covered Period:</t>
  </si>
  <si>
    <t>For Hourly workers (Steps 3c and 3d) (# hours in Q1 x Reduction in 3a x 8 OR 24 wks)</t>
  </si>
  <si>
    <t>For Salaried workers (Step 3e) (Salary reduction in 3b x 8 OR 24 wks/52 wks)</t>
  </si>
  <si>
    <t>From PPP Forgiveness Calculator Tab</t>
  </si>
  <si>
    <t>Ensure Key Inputs on the "PPP Forgiveness Calculator" tab have been entered before proceeding.</t>
  </si>
  <si>
    <r>
      <t xml:space="preserve">Weeks
Paid
</t>
    </r>
    <r>
      <rPr>
        <b/>
        <sz val="11"/>
        <color rgb="FFDC6B2F"/>
        <rFont val="Arial"/>
        <family val="2"/>
      </rPr>
      <t>For this tab to work correctly, ensure the weeks paid is no more than the number of weeks in your selected covered period.</t>
    </r>
  </si>
  <si>
    <r>
      <t xml:space="preserve">Annual Salary or Hourly wage as of the earlier of December 31, 2020 and the date this application is submitted (Step 2c)
</t>
    </r>
    <r>
      <rPr>
        <b/>
        <sz val="11"/>
        <color rgb="FFDC6B2F"/>
        <rFont val="Arial"/>
        <family val="2"/>
      </rPr>
      <t>See Note 7</t>
    </r>
  </si>
  <si>
    <t>2019 Compensation Limits: $15,385 (8-week covered period) or $20,833 (24-week covered period)
(B)</t>
  </si>
  <si>
    <t xml:space="preserve">Pro-rated 2019 compensation </t>
  </si>
  <si>
    <r>
      <t>Clarification on</t>
    </r>
    <r>
      <rPr>
        <b/>
        <sz val="12"/>
        <rFont val="Arial"/>
        <family val="2"/>
      </rPr>
      <t xml:space="preserve"> paid vs. incurre</t>
    </r>
    <r>
      <rPr>
        <sz val="12"/>
        <rFont val="Arial"/>
        <family val="2"/>
      </rPr>
      <t>d per the SBA loan forgiveness application and instructions:</t>
    </r>
  </si>
  <si>
    <r>
      <t xml:space="preserve">Forgiveness Safe Harbor  
</t>
    </r>
    <r>
      <rPr>
        <b/>
        <sz val="12"/>
        <color rgb="FFDC6B2F"/>
        <rFont val="Arial"/>
        <family val="2"/>
      </rPr>
      <t>Do not enter information if there is no salary/hourly wage reduction to eliminate</t>
    </r>
    <r>
      <rPr>
        <b/>
        <sz val="12"/>
        <color theme="1"/>
        <rFont val="Arial"/>
        <family val="2"/>
      </rPr>
      <t xml:space="preserve">
See Note 6</t>
    </r>
  </si>
  <si>
    <r>
      <rPr>
        <b/>
        <sz val="12"/>
        <color theme="1"/>
        <rFont val="Arial"/>
        <family val="2"/>
      </rPr>
      <t>Note 7: AICPA Assumption</t>
    </r>
    <r>
      <rPr>
        <sz val="12"/>
        <color theme="1"/>
        <rFont val="Arial"/>
        <family val="2"/>
      </rPr>
      <t xml:space="preserve"> - SBA form 3508 revised on June 16, 2020 states to enter the average annual salary or hourly wage as of the earlier of December 31, 2020 or the loan forgiveness application date in this step. Because this is as of a specific date, an average would not be necessary here and the AICPA is recommending to simply enter the annual salary or hourly wage of December 31, 2020 or the earlier of the loan forgiveness application date. </t>
    </r>
  </si>
  <si>
    <t>If you do not have any employees, please use the calculator specifically for borrowers without employees.</t>
  </si>
  <si>
    <r>
      <t xml:space="preserve">Wages up to annualized $100k limit 
</t>
    </r>
    <r>
      <rPr>
        <b/>
        <sz val="11"/>
        <color rgb="FFDC6B2F"/>
        <rFont val="Arial"/>
        <family val="2"/>
      </rPr>
      <t>(The covered period length must be selected on the PPP Forgiveness Calculator Tab for this column to calculate)</t>
    </r>
  </si>
  <si>
    <r>
      <rPr>
        <b/>
        <sz val="12"/>
        <color theme="1"/>
        <rFont val="Arial"/>
        <family val="2"/>
      </rPr>
      <t>Note 9: AICPA Assumption:</t>
    </r>
    <r>
      <rPr>
        <sz val="12"/>
        <color theme="1"/>
        <rFont val="Arial"/>
        <family val="2"/>
      </rPr>
      <t xml:space="preserve"> Step 2 of the Loan Forgiveness Application indicates if step 2b is greater than or equal to 2a, proceed to step 3, which is to calculate the salary/hourly wage reduction. However, our interpretation of the intent is that borrowers would have no reduction if salary/hourly wages were not reduced between these time frames. </t>
    </r>
  </si>
  <si>
    <r>
      <t xml:space="preserve">Is 2b greater than or equal to 2a? 
</t>
    </r>
    <r>
      <rPr>
        <b/>
        <sz val="11"/>
        <color rgb="FFDC6B2F"/>
        <rFont val="Arial"/>
        <family val="2"/>
      </rPr>
      <t>See Note 9</t>
    </r>
  </si>
  <si>
    <t xml:space="preserve">Forgiveness application instructions are available here. </t>
  </si>
  <si>
    <t>Draft as of June 24, 2020</t>
  </si>
  <si>
    <t>Updated: 6/24/2020</t>
  </si>
  <si>
    <r>
      <rPr>
        <b/>
        <sz val="16"/>
        <color theme="1"/>
        <rFont val="Arial"/>
        <family val="2"/>
      </rPr>
      <t xml:space="preserve">NOTE: </t>
    </r>
    <r>
      <rPr>
        <sz val="16"/>
        <color theme="1"/>
        <rFont val="Arial"/>
        <family val="2"/>
      </rPr>
      <t>This template is based on interpretations of the CARES Act and guidance released through June 22, 2020. See links to guidance at:</t>
    </r>
  </si>
  <si>
    <r>
      <rPr>
        <b/>
        <sz val="12"/>
        <color theme="1"/>
        <rFont val="Arial"/>
        <family val="2"/>
      </rPr>
      <t xml:space="preserve">NOTE: </t>
    </r>
    <r>
      <rPr>
        <sz val="12"/>
        <color theme="1"/>
        <rFont val="Arial"/>
        <family val="2"/>
      </rPr>
      <t xml:space="preserve">This template is based on interpretations of the CARES Act and guidance released through June 22, 2020. </t>
    </r>
  </si>
  <si>
    <r>
      <rPr>
        <b/>
        <sz val="12"/>
        <color theme="1"/>
        <rFont val="Arial"/>
        <family val="2"/>
      </rPr>
      <t xml:space="preserve">NOTE: </t>
    </r>
    <r>
      <rPr>
        <sz val="12"/>
        <color theme="1"/>
        <rFont val="Arial"/>
        <family val="2"/>
      </rPr>
      <t>This template is based on interpretations of the CARES Act and guidance released through June 22, 2020. See links to guidance at:</t>
    </r>
  </si>
  <si>
    <r>
      <rPr>
        <b/>
        <sz val="12"/>
        <color theme="1"/>
        <rFont val="Arial"/>
        <family val="2"/>
      </rPr>
      <t>NOTE:</t>
    </r>
    <r>
      <rPr>
        <sz val="12"/>
        <color theme="1"/>
        <rFont val="Arial"/>
        <family val="2"/>
      </rPr>
      <t xml:space="preserve"> This template is based on interpretations of the CARES Act and guidance released through June 22, 2020. See links to guidance at:</t>
    </r>
  </si>
  <si>
    <r>
      <rPr>
        <b/>
        <sz val="12"/>
        <color theme="1"/>
        <rFont val="Arial"/>
        <family val="2"/>
      </rPr>
      <t>NOTE:</t>
    </r>
    <r>
      <rPr>
        <sz val="12"/>
        <color theme="1"/>
        <rFont val="Arial"/>
        <family val="2"/>
      </rPr>
      <t xml:space="preserve"> This template is based on interpretations of the CARES Act and guidance released through June 22, 2020. See links to guidance at: </t>
    </r>
  </si>
  <si>
    <t>This template is based on interpretations of the CARES Act and guidance released through June 22, 2020. See links to guidance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</si>
</sst>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_(* #,##0.0_);_(* \(#,##0.0\);_(* &quot;-&quot;??_);_(@_)"/>
    <numFmt numFmtId="167" formatCode="_(* #,##0.00_);_(* \(#,##0.00\);_(* &quot;-&quot;_);_(@_)"/>
  </numFmts>
  <fonts count="78" x14ac:knownFonts="1">
    <font>
      <sz val="11"/>
      <color theme="1"/>
      <name val="Calibri"/>
      <family val="2"/>
      <scheme val="minor"/>
    </font>
    <font>
      <sz val="11"/>
      <color theme="1"/>
      <name val="Calibri"/>
      <family val="2"/>
      <scheme val="minor"/>
    </font>
    <font>
      <sz val="14"/>
      <color theme="1"/>
      <name val="Calibri"/>
      <family val="2"/>
      <scheme val="minor"/>
    </font>
    <font>
      <sz val="11"/>
      <color indexed="8"/>
      <name val="Calibri"/>
      <family val="2"/>
      <scheme val="minor"/>
    </font>
    <font>
      <u/>
      <sz val="11"/>
      <color theme="10"/>
      <name val="Calibri"/>
      <family val="2"/>
      <scheme val="minor"/>
    </font>
    <font>
      <b/>
      <sz val="16"/>
      <color rgb="FF72246C"/>
      <name val="Arial"/>
      <family val="2"/>
    </font>
    <font>
      <sz val="11"/>
      <color theme="1"/>
      <name val="Arial"/>
      <family val="2"/>
    </font>
    <font>
      <b/>
      <sz val="16"/>
      <color rgb="FFFF0000"/>
      <name val="Arial"/>
      <family val="2"/>
    </font>
    <font>
      <b/>
      <sz val="11"/>
      <color rgb="FFFF0000"/>
      <name val="Arial"/>
      <family val="2"/>
    </font>
    <font>
      <i/>
      <sz val="11"/>
      <color rgb="FFFF0000"/>
      <name val="Arial"/>
      <family val="2"/>
    </font>
    <font>
      <sz val="14"/>
      <color theme="1"/>
      <name val="Arial"/>
      <family val="2"/>
    </font>
    <font>
      <i/>
      <sz val="14"/>
      <color theme="1"/>
      <name val="Arial"/>
      <family val="2"/>
    </font>
    <font>
      <b/>
      <sz val="14"/>
      <color rgb="FF72246C"/>
      <name val="Arial"/>
      <family val="2"/>
    </font>
    <font>
      <b/>
      <sz val="14"/>
      <color theme="1"/>
      <name val="Arial"/>
      <family val="2"/>
    </font>
    <font>
      <i/>
      <sz val="14"/>
      <color rgb="FF72246C"/>
      <name val="Arial"/>
      <family val="2"/>
    </font>
    <font>
      <sz val="14"/>
      <name val="Arial"/>
      <family val="2"/>
    </font>
    <font>
      <b/>
      <sz val="36"/>
      <color rgb="FF72246C"/>
      <name val="Arial"/>
      <family val="2"/>
    </font>
    <font>
      <b/>
      <sz val="14"/>
      <name val="Arial"/>
      <family val="2"/>
    </font>
    <font>
      <sz val="16"/>
      <color theme="1"/>
      <name val="Arial"/>
      <family val="2"/>
    </font>
    <font>
      <u/>
      <sz val="16"/>
      <color theme="10"/>
      <name val="Arial"/>
      <family val="2"/>
    </font>
    <font>
      <u/>
      <sz val="11"/>
      <color theme="10"/>
      <name val="Arial"/>
      <family val="2"/>
    </font>
    <font>
      <b/>
      <i/>
      <sz val="16"/>
      <color theme="1"/>
      <name val="Arial"/>
      <family val="2"/>
    </font>
    <font>
      <i/>
      <sz val="16"/>
      <color theme="1"/>
      <name val="Arial"/>
      <family val="2"/>
    </font>
    <font>
      <b/>
      <i/>
      <sz val="14"/>
      <name val="Arial"/>
      <family val="2"/>
    </font>
    <font>
      <b/>
      <i/>
      <sz val="11"/>
      <color theme="1"/>
      <name val="Arial"/>
      <family val="2"/>
    </font>
    <font>
      <b/>
      <sz val="16"/>
      <color rgb="FFDC6B2F"/>
      <name val="Arial"/>
      <family val="2"/>
    </font>
    <font>
      <b/>
      <i/>
      <sz val="16"/>
      <color rgb="FF72246C"/>
      <name val="Arial"/>
      <family val="2"/>
    </font>
    <font>
      <sz val="14"/>
      <color indexed="8"/>
      <name val="Arial"/>
      <family val="2"/>
    </font>
    <font>
      <sz val="11"/>
      <color indexed="8"/>
      <name val="Arial"/>
      <family val="2"/>
    </font>
    <font>
      <sz val="11"/>
      <color rgb="FFFF0000"/>
      <name val="Arial"/>
      <family val="2"/>
    </font>
    <font>
      <sz val="11"/>
      <name val="Arial"/>
      <family val="2"/>
    </font>
    <font>
      <i/>
      <sz val="9"/>
      <name val="Arial"/>
      <family val="2"/>
    </font>
    <font>
      <i/>
      <sz val="11"/>
      <name val="Arial"/>
      <family val="2"/>
    </font>
    <font>
      <b/>
      <i/>
      <sz val="9"/>
      <name val="Arial"/>
      <family val="2"/>
    </font>
    <font>
      <b/>
      <sz val="11"/>
      <color indexed="8"/>
      <name val="Arial"/>
      <family val="2"/>
    </font>
    <font>
      <i/>
      <sz val="9"/>
      <color theme="1"/>
      <name val="Arial"/>
      <family val="2"/>
    </font>
    <font>
      <sz val="10"/>
      <color theme="1"/>
      <name val="Arial"/>
      <family val="2"/>
    </font>
    <font>
      <sz val="9"/>
      <color theme="1"/>
      <name val="Arial"/>
      <family val="2"/>
    </font>
    <font>
      <b/>
      <sz val="11"/>
      <color theme="1"/>
      <name val="Arial"/>
      <family val="2"/>
    </font>
    <font>
      <b/>
      <i/>
      <sz val="10"/>
      <name val="Arial"/>
      <family val="2"/>
    </font>
    <font>
      <i/>
      <sz val="10"/>
      <color theme="1"/>
      <name val="Arial"/>
      <family val="2"/>
    </font>
    <font>
      <i/>
      <sz val="10"/>
      <color rgb="FFFF0000"/>
      <name val="Arial"/>
      <family val="2"/>
    </font>
    <font>
      <b/>
      <sz val="9"/>
      <color theme="1"/>
      <name val="Arial"/>
      <family val="2"/>
    </font>
    <font>
      <sz val="9"/>
      <name val="Arial"/>
      <family val="2"/>
    </font>
    <font>
      <sz val="12"/>
      <color theme="1"/>
      <name val="Arial"/>
      <family val="2"/>
    </font>
    <font>
      <b/>
      <sz val="12"/>
      <color theme="1"/>
      <name val="Arial"/>
      <family val="2"/>
    </font>
    <font>
      <u/>
      <sz val="12"/>
      <color theme="10"/>
      <name val="Arial"/>
      <family val="2"/>
    </font>
    <font>
      <b/>
      <i/>
      <sz val="12"/>
      <color theme="1"/>
      <name val="Arial"/>
      <family val="2"/>
    </font>
    <font>
      <i/>
      <sz val="12"/>
      <color theme="1"/>
      <name val="Arial"/>
      <family val="2"/>
    </font>
    <font>
      <b/>
      <sz val="14"/>
      <color rgb="FFFF0000"/>
      <name val="Arial"/>
      <family val="2"/>
    </font>
    <font>
      <u/>
      <sz val="11"/>
      <color theme="1"/>
      <name val="Arial"/>
      <family val="2"/>
    </font>
    <font>
      <i/>
      <sz val="11"/>
      <color theme="1"/>
      <name val="Arial"/>
      <family val="2"/>
    </font>
    <font>
      <b/>
      <u/>
      <sz val="11"/>
      <color theme="1"/>
      <name val="Arial"/>
      <family val="2"/>
    </font>
    <font>
      <b/>
      <strike/>
      <sz val="11"/>
      <color indexed="8"/>
      <name val="Arial"/>
      <family val="2"/>
    </font>
    <font>
      <b/>
      <sz val="12"/>
      <color rgb="FF72246C"/>
      <name val="Arial"/>
      <family val="2"/>
    </font>
    <font>
      <i/>
      <sz val="11"/>
      <color rgb="FF000000"/>
      <name val="Arial"/>
      <family val="2"/>
    </font>
    <font>
      <b/>
      <sz val="11"/>
      <name val="Arial"/>
      <family val="2"/>
    </font>
    <font>
      <i/>
      <sz val="11"/>
      <color indexed="8"/>
      <name val="Arial"/>
      <family val="2"/>
    </font>
    <font>
      <b/>
      <i/>
      <sz val="11"/>
      <color rgb="FFFF0000"/>
      <name val="Arial"/>
      <family val="2"/>
    </font>
    <font>
      <b/>
      <sz val="9"/>
      <name val="Arial"/>
      <family val="2"/>
    </font>
    <font>
      <sz val="9"/>
      <color rgb="FFFF0000"/>
      <name val="Arial"/>
      <family val="2"/>
    </font>
    <font>
      <b/>
      <sz val="16"/>
      <color theme="1"/>
      <name val="Arial"/>
      <family val="2"/>
    </font>
    <font>
      <b/>
      <i/>
      <u/>
      <sz val="16"/>
      <color rgb="FF72246C"/>
      <name val="Arial"/>
      <family val="2"/>
    </font>
    <font>
      <b/>
      <i/>
      <sz val="14"/>
      <color rgb="FF72246C"/>
      <name val="Arial"/>
      <family val="2"/>
    </font>
    <font>
      <b/>
      <i/>
      <sz val="11"/>
      <color rgb="FF72246C"/>
      <name val="Arial"/>
      <family val="2"/>
    </font>
    <font>
      <sz val="10"/>
      <name val="Arial"/>
      <family val="2"/>
    </font>
    <font>
      <sz val="12"/>
      <name val="Arial"/>
      <family val="2"/>
    </font>
    <font>
      <b/>
      <sz val="12"/>
      <name val="Arial"/>
      <family val="2"/>
    </font>
    <font>
      <u/>
      <sz val="12"/>
      <color theme="1"/>
      <name val="Arial"/>
      <family val="2"/>
    </font>
    <font>
      <sz val="12"/>
      <color rgb="FFFF0000"/>
      <name val="Arial"/>
      <family val="2"/>
    </font>
    <font>
      <i/>
      <sz val="11"/>
      <color rgb="FFDC6B2F"/>
      <name val="Arial"/>
      <family val="2"/>
    </font>
    <font>
      <sz val="11"/>
      <color rgb="FFDC6B2F"/>
      <name val="Arial"/>
      <family val="2"/>
    </font>
    <font>
      <b/>
      <sz val="11"/>
      <color rgb="FFDC6B2F"/>
      <name val="Arial"/>
      <family val="2"/>
    </font>
    <font>
      <sz val="11"/>
      <color theme="1"/>
      <name val="Wingdings"/>
      <charset val="2"/>
    </font>
    <font>
      <b/>
      <sz val="12"/>
      <color indexed="8"/>
      <name val="Arial"/>
      <family val="2"/>
    </font>
    <font>
      <b/>
      <i/>
      <sz val="10"/>
      <color theme="1"/>
      <name val="Arial"/>
      <family val="2"/>
    </font>
    <font>
      <b/>
      <i/>
      <sz val="11"/>
      <color rgb="FFDC6B2F"/>
      <name val="Arial"/>
      <family val="2"/>
    </font>
    <font>
      <b/>
      <sz val="12"/>
      <color rgb="FFDC6B2F"/>
      <name val="Arial"/>
      <family val="2"/>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41B6E6"/>
        <bgColor indexed="64"/>
      </patternFill>
    </fill>
    <fill>
      <patternFill patternType="solid">
        <fgColor theme="0"/>
        <bgColor indexed="64"/>
      </patternFill>
    </fill>
    <fill>
      <patternFill patternType="solid">
        <fgColor rgb="FF48A23F"/>
        <bgColor indexed="64"/>
      </patternFill>
    </fill>
    <fill>
      <patternFill patternType="solid">
        <fgColor rgb="FF00B0F0"/>
        <bgColor indexed="64"/>
      </patternFill>
    </fill>
    <fill>
      <patternFill patternType="solid">
        <fgColor rgb="FF97999B"/>
        <bgColor indexed="64"/>
      </patternFill>
    </fill>
    <fill>
      <patternFill patternType="solid">
        <fgColor rgb="FF00857D"/>
        <bgColor indexed="64"/>
      </patternFill>
    </fill>
    <fill>
      <patternFill patternType="solid">
        <fgColor rgb="FFF0B323"/>
        <bgColor indexed="64"/>
      </patternFill>
    </fill>
    <fill>
      <patternFill patternType="solid">
        <fgColor theme="0" tint="-0.34998626667073579"/>
        <bgColor indexed="64"/>
      </patternFill>
    </fill>
  </fills>
  <borders count="41">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642">
    <xf numFmtId="0" fontId="0" fillId="0" borderId="0" xfId="0"/>
    <xf numFmtId="0" fontId="2" fillId="0" borderId="0" xfId="0" applyFont="1"/>
    <xf numFmtId="0" fontId="2" fillId="0" borderId="0" xfId="0" applyFont="1" applyFill="1"/>
    <xf numFmtId="0" fontId="5"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2" fillId="0" borderId="0" xfId="0" applyFont="1" applyFill="1"/>
    <xf numFmtId="0" fontId="10" fillId="0" borderId="0" xfId="0" applyFont="1" applyFill="1"/>
    <xf numFmtId="0" fontId="5" fillId="0" borderId="0" xfId="0" applyFont="1" applyFill="1"/>
    <xf numFmtId="0" fontId="12" fillId="0" borderId="0" xfId="0" applyFont="1"/>
    <xf numFmtId="0" fontId="12" fillId="0" borderId="0" xfId="0" applyFont="1" applyAlignment="1">
      <alignment vertical="center"/>
    </xf>
    <xf numFmtId="0" fontId="13" fillId="0" borderId="0" xfId="0" applyFont="1"/>
    <xf numFmtId="0" fontId="11" fillId="0" borderId="0" xfId="0" applyFont="1"/>
    <xf numFmtId="0" fontId="14" fillId="0" borderId="0" xfId="0" applyFont="1"/>
    <xf numFmtId="0" fontId="15" fillId="0" borderId="0" xfId="0" applyFont="1" applyAlignment="1">
      <alignment horizontal="left" wrapText="1"/>
    </xf>
    <xf numFmtId="0" fontId="16" fillId="0" borderId="0" xfId="0" applyFont="1" applyAlignment="1">
      <alignment horizontal="center" vertical="center"/>
    </xf>
    <xf numFmtId="0" fontId="17" fillId="2" borderId="0" xfId="0" applyFont="1" applyFill="1" applyAlignment="1">
      <alignment vertical="center"/>
    </xf>
    <xf numFmtId="0" fontId="10" fillId="2" borderId="0" xfId="0" applyFont="1" applyFill="1"/>
    <xf numFmtId="0" fontId="19" fillId="2" borderId="0" xfId="5" applyFont="1" applyFill="1" applyAlignment="1">
      <alignment horizontal="left"/>
    </xf>
    <xf numFmtId="0" fontId="18" fillId="2" borderId="0" xfId="0" applyFont="1" applyFill="1" applyAlignment="1">
      <alignment wrapText="1"/>
    </xf>
    <xf numFmtId="0" fontId="20" fillId="2" borderId="0" xfId="5" applyFont="1" applyFill="1" applyAlignment="1"/>
    <xf numFmtId="0" fontId="18" fillId="2" borderId="0" xfId="0" applyFont="1" applyFill="1" applyAlignment="1"/>
    <xf numFmtId="0" fontId="20" fillId="2" borderId="0" xfId="5" applyFont="1" applyFill="1"/>
    <xf numFmtId="0" fontId="6" fillId="0" borderId="0" xfId="0" applyFont="1" applyFill="1"/>
    <xf numFmtId="0" fontId="19" fillId="0" borderId="0" xfId="5" applyFont="1" applyFill="1" applyAlignment="1">
      <alignment horizontal="left" vertical="center"/>
    </xf>
    <xf numFmtId="0" fontId="19" fillId="0" borderId="0" xfId="5" applyFont="1" applyFill="1" applyAlignment="1">
      <alignment horizontal="center"/>
    </xf>
    <xf numFmtId="0" fontId="23" fillId="0" borderId="0" xfId="0" quotePrefix="1" applyFont="1" applyAlignment="1">
      <alignment horizontal="left"/>
    </xf>
    <xf numFmtId="0" fontId="24" fillId="0" borderId="0" xfId="0" applyFont="1"/>
    <xf numFmtId="0" fontId="25" fillId="0" borderId="0" xfId="0" quotePrefix="1" applyFont="1" applyAlignment="1">
      <alignment horizontal="left"/>
    </xf>
    <xf numFmtId="0" fontId="26" fillId="0" borderId="0" xfId="0" applyFont="1"/>
    <xf numFmtId="0" fontId="7" fillId="0" borderId="0" xfId="0" applyFont="1" applyFill="1"/>
    <xf numFmtId="0" fontId="29" fillId="0" borderId="0" xfId="2" applyFont="1"/>
    <xf numFmtId="0" fontId="28" fillId="0" borderId="0" xfId="2" applyFont="1"/>
    <xf numFmtId="0" fontId="28" fillId="0" borderId="0" xfId="2" applyFont="1" applyBorder="1"/>
    <xf numFmtId="0" fontId="30" fillId="0" borderId="6" xfId="2" applyFont="1" applyBorder="1"/>
    <xf numFmtId="0" fontId="29" fillId="0" borderId="0" xfId="2" applyFont="1" applyBorder="1"/>
    <xf numFmtId="0" fontId="31" fillId="0" borderId="0" xfId="2" applyFont="1" applyBorder="1" applyAlignment="1">
      <alignment horizontal="left" vertical="top" wrapText="1"/>
    </xf>
    <xf numFmtId="0" fontId="32" fillId="0" borderId="6" xfId="2" applyFont="1" applyBorder="1" applyAlignment="1">
      <alignment horizontal="left" wrapText="1"/>
    </xf>
    <xf numFmtId="0" fontId="9" fillId="0" borderId="0" xfId="2" applyFont="1" applyBorder="1" applyAlignment="1">
      <alignment horizontal="left" wrapText="1"/>
    </xf>
    <xf numFmtId="0" fontId="29" fillId="0" borderId="7" xfId="2" applyFont="1" applyFill="1" applyBorder="1"/>
    <xf numFmtId="0" fontId="9" fillId="0" borderId="0" xfId="2" applyFont="1" applyFill="1"/>
    <xf numFmtId="0" fontId="29" fillId="0" borderId="0" xfId="2" applyFont="1" applyFill="1"/>
    <xf numFmtId="0" fontId="28" fillId="0" borderId="0" xfId="2" applyFont="1" applyFill="1"/>
    <xf numFmtId="0" fontId="28" fillId="0" borderId="0" xfId="2" applyFont="1" applyFill="1" applyBorder="1"/>
    <xf numFmtId="0" fontId="32" fillId="0" borderId="0" xfId="2" applyFont="1" applyBorder="1" applyAlignment="1">
      <alignment vertical="top" wrapText="1"/>
    </xf>
    <xf numFmtId="0" fontId="28" fillId="0" borderId="6" xfId="2" applyFont="1" applyBorder="1"/>
    <xf numFmtId="0" fontId="28" fillId="0" borderId="7" xfId="2" applyFont="1" applyBorder="1"/>
    <xf numFmtId="0" fontId="9" fillId="0" borderId="0" xfId="2" applyFont="1" applyAlignment="1">
      <alignment horizontal="left" wrapText="1"/>
    </xf>
    <xf numFmtId="0" fontId="34" fillId="0" borderId="6" xfId="2" applyFont="1" applyBorder="1" applyAlignment="1">
      <alignment horizontal="left" vertical="center" wrapText="1"/>
    </xf>
    <xf numFmtId="0" fontId="34" fillId="0" borderId="0" xfId="2" applyFont="1" applyBorder="1" applyAlignment="1">
      <alignment horizontal="center" vertical="center" wrapText="1"/>
    </xf>
    <xf numFmtId="0" fontId="35"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6" fillId="0" borderId="3" xfId="0" applyFont="1" applyBorder="1"/>
    <xf numFmtId="0" fontId="6" fillId="0" borderId="4" xfId="0" applyFont="1" applyBorder="1"/>
    <xf numFmtId="0" fontId="6" fillId="0" borderId="6" xfId="0" applyFont="1" applyFill="1" applyBorder="1"/>
    <xf numFmtId="0" fontId="6" fillId="0" borderId="0" xfId="0" applyFont="1" applyFill="1" applyBorder="1"/>
    <xf numFmtId="0" fontId="6" fillId="0" borderId="7" xfId="0" applyFont="1" applyFill="1" applyBorder="1"/>
    <xf numFmtId="0" fontId="37" fillId="0" borderId="0" xfId="0" applyFont="1"/>
    <xf numFmtId="164" fontId="6" fillId="0" borderId="0" xfId="4" applyNumberFormat="1" applyFont="1" applyFill="1" applyBorder="1"/>
    <xf numFmtId="0" fontId="38" fillId="0" borderId="6" xfId="0" applyFont="1" applyFill="1" applyBorder="1"/>
    <xf numFmtId="0" fontId="37" fillId="0" borderId="0" xfId="0" applyFont="1" applyFill="1" applyBorder="1" applyAlignment="1">
      <alignment horizontal="center"/>
    </xf>
    <xf numFmtId="164" fontId="6" fillId="3" borderId="0" xfId="4" applyNumberFormat="1" applyFont="1" applyFill="1" applyBorder="1"/>
    <xf numFmtId="0" fontId="39" fillId="0" borderId="0" xfId="0" applyFont="1" applyFill="1" applyBorder="1" applyAlignment="1">
      <alignment wrapText="1"/>
    </xf>
    <xf numFmtId="0" fontId="6" fillId="0" borderId="6" xfId="0" applyFont="1" applyBorder="1"/>
    <xf numFmtId="0" fontId="6" fillId="0" borderId="0" xfId="0" applyFont="1" applyFill="1" applyBorder="1" applyAlignment="1">
      <alignment horizontal="center"/>
    </xf>
    <xf numFmtId="0" fontId="37" fillId="0" borderId="0" xfId="0" applyFont="1" applyFill="1"/>
    <xf numFmtId="0" fontId="38" fillId="0" borderId="6" xfId="0" applyFont="1" applyBorder="1"/>
    <xf numFmtId="0" fontId="37" fillId="0" borderId="0" xfId="0" applyFont="1" applyBorder="1"/>
    <xf numFmtId="0" fontId="38" fillId="0" borderId="6" xfId="0" applyFont="1" applyFill="1" applyBorder="1" applyAlignment="1">
      <alignment horizontal="left" vertical="top" wrapText="1"/>
    </xf>
    <xf numFmtId="0" fontId="38" fillId="0" borderId="6" xfId="0" applyFont="1" applyFill="1" applyBorder="1" applyAlignment="1">
      <alignment horizontal="left" vertical="top"/>
    </xf>
    <xf numFmtId="0" fontId="6" fillId="0" borderId="6" xfId="0" applyFont="1" applyFill="1" applyBorder="1" applyAlignment="1">
      <alignment wrapText="1"/>
    </xf>
    <xf numFmtId="164" fontId="6" fillId="0" borderId="0" xfId="0" applyNumberFormat="1" applyFont="1" applyBorder="1"/>
    <xf numFmtId="164" fontId="6" fillId="3" borderId="24" xfId="0" applyNumberFormat="1" applyFont="1" applyFill="1" applyBorder="1"/>
    <xf numFmtId="0" fontId="40" fillId="0" borderId="0" xfId="0" applyFont="1"/>
    <xf numFmtId="0" fontId="41" fillId="0" borderId="0" xfId="0" applyFont="1" applyBorder="1" applyAlignment="1">
      <alignment wrapText="1"/>
    </xf>
    <xf numFmtId="164" fontId="6" fillId="3" borderId="34" xfId="4" applyNumberFormat="1" applyFont="1" applyFill="1" applyBorder="1"/>
    <xf numFmtId="0" fontId="38" fillId="0" borderId="0" xfId="0" applyFont="1" applyBorder="1"/>
    <xf numFmtId="0" fontId="6" fillId="0" borderId="8" xfId="0" applyFont="1" applyFill="1" applyBorder="1"/>
    <xf numFmtId="164" fontId="6" fillId="0" borderId="10" xfId="0" applyNumberFormat="1" applyFont="1" applyBorder="1"/>
    <xf numFmtId="0" fontId="43" fillId="0" borderId="0" xfId="2" applyFont="1" applyBorder="1" applyAlignment="1">
      <alignment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6" xfId="0" applyFont="1" applyFill="1" applyBorder="1" applyAlignment="1">
      <alignment wrapText="1"/>
    </xf>
    <xf numFmtId="0" fontId="40" fillId="0" borderId="0" xfId="0" applyFont="1" applyFill="1" applyAlignment="1">
      <alignment wrapText="1"/>
    </xf>
    <xf numFmtId="0" fontId="18" fillId="0" borderId="0" xfId="0" applyFont="1" applyFill="1" applyAlignment="1">
      <alignment wrapText="1"/>
    </xf>
    <xf numFmtId="0" fontId="18" fillId="0" borderId="0" xfId="0" applyFont="1" applyFill="1" applyAlignment="1"/>
    <xf numFmtId="0" fontId="19" fillId="0" borderId="0" xfId="5" applyFont="1" applyFill="1" applyAlignment="1"/>
    <xf numFmtId="0" fontId="46" fillId="2" borderId="0" xfId="5" applyFont="1" applyFill="1" applyBorder="1" applyAlignment="1"/>
    <xf numFmtId="0" fontId="44" fillId="2" borderId="0" xfId="0" applyFont="1" applyFill="1" applyBorder="1"/>
    <xf numFmtId="0" fontId="44" fillId="2" borderId="7" xfId="0" applyFont="1" applyFill="1" applyBorder="1"/>
    <xf numFmtId="0" fontId="6" fillId="0" borderId="0" xfId="0" applyFont="1" applyFill="1" applyAlignment="1"/>
    <xf numFmtId="0" fontId="39" fillId="0" borderId="0" xfId="0" applyFont="1" applyFill="1" applyBorder="1" applyAlignment="1"/>
    <xf numFmtId="0" fontId="6" fillId="0" borderId="0" xfId="0" applyFont="1" applyAlignment="1">
      <alignment wrapText="1"/>
    </xf>
    <xf numFmtId="0" fontId="49" fillId="0" borderId="0" xfId="0" applyFont="1"/>
    <xf numFmtId="0" fontId="27" fillId="0" borderId="0" xfId="2" applyFont="1" applyFill="1"/>
    <xf numFmtId="0" fontId="38" fillId="0" borderId="5" xfId="0" applyFont="1" applyBorder="1"/>
    <xf numFmtId="0" fontId="50" fillId="0" borderId="3" xfId="0" applyFont="1" applyBorder="1"/>
    <xf numFmtId="43" fontId="6" fillId="0" borderId="0" xfId="4" applyFont="1" applyBorder="1"/>
    <xf numFmtId="0" fontId="6" fillId="0" borderId="7" xfId="0" applyFont="1" applyBorder="1"/>
    <xf numFmtId="43" fontId="6" fillId="3" borderId="2" xfId="4" applyFont="1" applyFill="1" applyBorder="1"/>
    <xf numFmtId="0" fontId="51" fillId="0" borderId="0" xfId="0" applyFont="1" applyBorder="1"/>
    <xf numFmtId="43" fontId="6" fillId="0" borderId="9" xfId="4" applyFont="1" applyFill="1" applyBorder="1"/>
    <xf numFmtId="0" fontId="51" fillId="0" borderId="9" xfId="0" applyFont="1" applyFill="1" applyBorder="1"/>
    <xf numFmtId="0" fontId="6" fillId="0" borderId="9" xfId="0" applyFont="1" applyFill="1" applyBorder="1"/>
    <xf numFmtId="0" fontId="6" fillId="0" borderId="10" xfId="0" applyFont="1" applyFill="1" applyBorder="1"/>
    <xf numFmtId="0" fontId="6" fillId="0" borderId="0" xfId="0" applyFont="1" applyAlignment="1">
      <alignment horizontal="center" vertical="top" wrapText="1"/>
    </xf>
    <xf numFmtId="43" fontId="6" fillId="0" borderId="0" xfId="4" applyFont="1" applyFill="1" applyBorder="1"/>
    <xf numFmtId="43" fontId="6" fillId="0" borderId="3" xfId="4" applyFont="1" applyFill="1" applyBorder="1"/>
    <xf numFmtId="0" fontId="6" fillId="0" borderId="3" xfId="0" applyFont="1" applyFill="1" applyBorder="1"/>
    <xf numFmtId="0" fontId="6" fillId="0" borderId="4" xfId="0" applyFont="1" applyFill="1" applyBorder="1"/>
    <xf numFmtId="43" fontId="6" fillId="0" borderId="9" xfId="4" applyFont="1" applyBorder="1"/>
    <xf numFmtId="43" fontId="6" fillId="0" borderId="0" xfId="4" applyFont="1"/>
    <xf numFmtId="0" fontId="52" fillId="0" borderId="3" xfId="0" applyFont="1" applyBorder="1"/>
    <xf numFmtId="43" fontId="6" fillId="0" borderId="3" xfId="4" applyFont="1" applyBorder="1"/>
    <xf numFmtId="0" fontId="24" fillId="0" borderId="6" xfId="0" applyFont="1" applyBorder="1"/>
    <xf numFmtId="0" fontId="51" fillId="0" borderId="3" xfId="0" applyFont="1" applyBorder="1"/>
    <xf numFmtId="43" fontId="6" fillId="3" borderId="0" xfId="4" applyFont="1" applyFill="1" applyBorder="1"/>
    <xf numFmtId="0" fontId="30" fillId="0" borderId="0" xfId="0" applyFont="1"/>
    <xf numFmtId="0" fontId="44" fillId="2" borderId="6" xfId="0" applyFont="1" applyFill="1" applyBorder="1"/>
    <xf numFmtId="0" fontId="10" fillId="2" borderId="0" xfId="0" applyFont="1" applyFill="1" applyBorder="1"/>
    <xf numFmtId="0" fontId="10" fillId="2" borderId="7" xfId="0" applyFont="1" applyFill="1" applyBorder="1"/>
    <xf numFmtId="0" fontId="46" fillId="2" borderId="6" xfId="5" applyFont="1" applyFill="1" applyBorder="1" applyAlignment="1"/>
    <xf numFmtId="0" fontId="38" fillId="0" borderId="0" xfId="0" applyFont="1"/>
    <xf numFmtId="0" fontId="38" fillId="0" borderId="2" xfId="0" applyFont="1" applyBorder="1" applyAlignment="1">
      <alignment wrapText="1"/>
    </xf>
    <xf numFmtId="0" fontId="6" fillId="0" borderId="0" xfId="0" applyFont="1" applyBorder="1" applyAlignment="1">
      <alignment wrapText="1"/>
    </xf>
    <xf numFmtId="0" fontId="51" fillId="0" borderId="0" xfId="0" applyFont="1"/>
    <xf numFmtId="164" fontId="6" fillId="5" borderId="0" xfId="4" applyNumberFormat="1" applyFont="1" applyFill="1" applyBorder="1"/>
    <xf numFmtId="164" fontId="6" fillId="0" borderId="0" xfId="4" applyNumberFormat="1" applyFont="1" applyBorder="1"/>
    <xf numFmtId="164" fontId="38" fillId="5" borderId="0" xfId="4" applyNumberFormat="1" applyFont="1" applyFill="1" applyBorder="1"/>
    <xf numFmtId="164" fontId="38" fillId="0" borderId="0" xfId="4" applyNumberFormat="1" applyFont="1" applyBorder="1"/>
    <xf numFmtId="164" fontId="38" fillId="0" borderId="0" xfId="4" applyNumberFormat="1" applyFont="1" applyFill="1" applyBorder="1"/>
    <xf numFmtId="164" fontId="6" fillId="0" borderId="0" xfId="4" applyNumberFormat="1" applyFont="1"/>
    <xf numFmtId="164" fontId="6" fillId="5" borderId="0" xfId="4" applyNumberFormat="1" applyFont="1" applyFill="1"/>
    <xf numFmtId="0" fontId="45" fillId="0" borderId="5" xfId="0" applyFont="1" applyBorder="1"/>
    <xf numFmtId="164" fontId="6" fillId="5" borderId="0" xfId="4" applyNumberFormat="1" applyFont="1" applyFill="1" applyBorder="1" applyAlignment="1">
      <alignment horizontal="center" vertical="center" wrapText="1"/>
    </xf>
    <xf numFmtId="0" fontId="51" fillId="0" borderId="0" xfId="0" applyFont="1" applyFill="1" applyAlignment="1">
      <alignmen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164" fontId="51" fillId="0" borderId="0" xfId="4" applyNumberFormat="1" applyFont="1" applyFill="1" applyBorder="1" applyAlignment="1">
      <alignment horizontal="center" vertical="center" wrapText="1"/>
    </xf>
    <xf numFmtId="0" fontId="51" fillId="0" borderId="0" xfId="0" applyFont="1" applyFill="1" applyAlignment="1">
      <alignment horizontal="left" vertical="top" wrapText="1"/>
    </xf>
    <xf numFmtId="164" fontId="51" fillId="0" borderId="0" xfId="4" applyNumberFormat="1" applyFont="1" applyBorder="1" applyAlignment="1">
      <alignment horizontal="center" vertical="center" wrapText="1"/>
    </xf>
    <xf numFmtId="164" fontId="38" fillId="3" borderId="0" xfId="4" applyNumberFormat="1" applyFont="1" applyFill="1" applyBorder="1" applyAlignment="1">
      <alignment horizontal="center" vertical="center" wrapText="1"/>
    </xf>
    <xf numFmtId="164" fontId="6" fillId="0" borderId="0" xfId="4" applyNumberFormat="1" applyFont="1" applyBorder="1" applyAlignment="1">
      <alignment horizontal="center" vertical="center"/>
    </xf>
    <xf numFmtId="0" fontId="7" fillId="0" borderId="0" xfId="0" applyFont="1"/>
    <xf numFmtId="0" fontId="38" fillId="0" borderId="0" xfId="2" applyFont="1" applyAlignment="1">
      <alignment horizontal="left" vertical="center"/>
    </xf>
    <xf numFmtId="14" fontId="6" fillId="0" borderId="0" xfId="0" applyNumberFormat="1" applyFont="1" applyFill="1" applyAlignment="1">
      <alignment vertical="center"/>
    </xf>
    <xf numFmtId="0" fontId="6" fillId="0" borderId="0" xfId="2" applyFont="1"/>
    <xf numFmtId="0" fontId="38" fillId="0" borderId="0" xfId="2" applyFont="1" applyAlignment="1">
      <alignment horizontal="center" vertical="center" wrapText="1"/>
    </xf>
    <xf numFmtId="0" fontId="53" fillId="0" borderId="2" xfId="2" applyFont="1" applyBorder="1" applyAlignment="1"/>
    <xf numFmtId="0" fontId="34" fillId="0" borderId="18" xfId="2" applyFont="1" applyBorder="1" applyAlignment="1">
      <alignment horizontal="center"/>
    </xf>
    <xf numFmtId="0" fontId="34" fillId="0" borderId="2" xfId="2" applyFont="1" applyBorder="1" applyAlignment="1">
      <alignment horizontal="center"/>
    </xf>
    <xf numFmtId="0" fontId="34" fillId="0" borderId="19" xfId="2" applyFont="1" applyBorder="1" applyAlignment="1">
      <alignment horizontal="center" wrapText="1"/>
    </xf>
    <xf numFmtId="0" fontId="34" fillId="0" borderId="0" xfId="2" applyFont="1"/>
    <xf numFmtId="41" fontId="28" fillId="0" borderId="20" xfId="2" applyNumberFormat="1" applyFont="1" applyBorder="1"/>
    <xf numFmtId="41" fontId="28" fillId="0" borderId="0" xfId="2" applyNumberFormat="1" applyFont="1" applyBorder="1"/>
    <xf numFmtId="41" fontId="28" fillId="0" borderId="21" xfId="2" applyNumberFormat="1" applyFont="1" applyFill="1" applyBorder="1"/>
    <xf numFmtId="41" fontId="28" fillId="0" borderId="0" xfId="2" applyNumberFormat="1" applyFont="1" applyFill="1" applyBorder="1"/>
    <xf numFmtId="165" fontId="34" fillId="0" borderId="0" xfId="2" applyNumberFormat="1" applyFont="1"/>
    <xf numFmtId="164" fontId="28" fillId="0" borderId="21" xfId="4" applyNumberFormat="1" applyFont="1" applyFill="1" applyBorder="1"/>
    <xf numFmtId="164" fontId="28" fillId="0" borderId="0" xfId="4" applyNumberFormat="1" applyFont="1" applyBorder="1"/>
    <xf numFmtId="164" fontId="28" fillId="0" borderId="0" xfId="4" applyNumberFormat="1" applyFont="1" applyFill="1" applyBorder="1"/>
    <xf numFmtId="164" fontId="28" fillId="0" borderId="19" xfId="4" applyNumberFormat="1" applyFont="1" applyFill="1" applyBorder="1"/>
    <xf numFmtId="164" fontId="28" fillId="0" borderId="0" xfId="4" applyNumberFormat="1" applyFont="1"/>
    <xf numFmtId="164" fontId="28" fillId="0" borderId="11" xfId="4" applyNumberFormat="1" applyFont="1" applyBorder="1"/>
    <xf numFmtId="0" fontId="44" fillId="0" borderId="0" xfId="0" applyFont="1" applyBorder="1" applyAlignment="1">
      <alignment vertical="top" wrapText="1"/>
    </xf>
    <xf numFmtId="0" fontId="44" fillId="0" borderId="0" xfId="0" applyFont="1" applyBorder="1" applyAlignment="1">
      <alignment horizontal="left" vertical="top" wrapText="1"/>
    </xf>
    <xf numFmtId="0" fontId="54" fillId="0" borderId="0" xfId="0" applyFont="1"/>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38" fillId="0" borderId="0" xfId="0" applyFont="1" applyBorder="1" applyAlignment="1">
      <alignment wrapText="1"/>
    </xf>
    <xf numFmtId="0" fontId="30" fillId="0" borderId="0" xfId="0" applyFont="1" applyFill="1"/>
    <xf numFmtId="0" fontId="30" fillId="0" borderId="0" xfId="0" applyFont="1" applyAlignment="1">
      <alignment horizontal="left"/>
    </xf>
    <xf numFmtId="0" fontId="6" fillId="0" borderId="0" xfId="0" applyFont="1" applyBorder="1" applyAlignment="1">
      <alignment horizontal="left" wrapText="1"/>
    </xf>
    <xf numFmtId="14" fontId="28" fillId="0" borderId="0" xfId="2" applyNumberFormat="1" applyFont="1" applyFill="1" applyBorder="1"/>
    <xf numFmtId="9" fontId="28" fillId="0" borderId="0" xfId="1" applyFont="1" applyFill="1" applyBorder="1"/>
    <xf numFmtId="0" fontId="6" fillId="0" borderId="0" xfId="0" applyFont="1" applyFill="1" applyBorder="1" applyAlignment="1">
      <alignment wrapText="1"/>
    </xf>
    <xf numFmtId="0" fontId="56" fillId="0" borderId="0" xfId="2" applyFont="1" applyFill="1" applyAlignment="1">
      <alignment wrapText="1"/>
    </xf>
    <xf numFmtId="14" fontId="28" fillId="4" borderId="0" xfId="2" applyNumberFormat="1" applyFont="1" applyFill="1"/>
    <xf numFmtId="0" fontId="6" fillId="0" borderId="0" xfId="0" applyFont="1" applyFill="1" applyBorder="1" applyAlignment="1"/>
    <xf numFmtId="0" fontId="29" fillId="0" borderId="0" xfId="0" applyFont="1" applyFill="1" applyBorder="1" applyAlignment="1"/>
    <xf numFmtId="14" fontId="34" fillId="0" borderId="0" xfId="2" applyNumberFormat="1" applyFont="1" applyFill="1" applyBorder="1"/>
    <xf numFmtId="14" fontId="57" fillId="0" borderId="0" xfId="2" applyNumberFormat="1" applyFont="1" applyFill="1" applyBorder="1"/>
    <xf numFmtId="9" fontId="28" fillId="0" borderId="0" xfId="1" applyFont="1" applyFill="1" applyBorder="1" applyAlignment="1">
      <alignment horizontal="center"/>
    </xf>
    <xf numFmtId="0" fontId="29" fillId="0" borderId="0" xfId="0" applyFont="1" applyFill="1" applyBorder="1" applyAlignment="1">
      <alignment wrapText="1"/>
    </xf>
    <xf numFmtId="164" fontId="6" fillId="0" borderId="0" xfId="0" applyNumberFormat="1" applyFont="1" applyFill="1" applyBorder="1"/>
    <xf numFmtId="0" fontId="58" fillId="0" borderId="0" xfId="2" applyFont="1" applyFill="1" applyBorder="1"/>
    <xf numFmtId="43" fontId="6" fillId="0" borderId="0" xfId="0" applyNumberFormat="1" applyFont="1" applyFill="1" applyBorder="1"/>
    <xf numFmtId="0" fontId="38" fillId="0" borderId="0" xfId="0" applyFont="1" applyFill="1" applyBorder="1" applyAlignment="1">
      <alignment wrapText="1"/>
    </xf>
    <xf numFmtId="0" fontId="56" fillId="0" borderId="2" xfId="0" applyFont="1" applyBorder="1" applyAlignment="1">
      <alignment horizont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quotePrefix="1"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0" xfId="0" applyFont="1" applyFill="1" applyAlignment="1">
      <alignment wrapText="1"/>
    </xf>
    <xf numFmtId="0" fontId="38" fillId="0" borderId="0" xfId="0" applyFont="1" applyFill="1" applyBorder="1" applyAlignment="1">
      <alignment horizontal="center" vertical="center" wrapText="1"/>
    </xf>
    <xf numFmtId="0" fontId="6" fillId="0" borderId="0" xfId="0" applyFont="1" applyFill="1" applyAlignment="1">
      <alignment vertical="top"/>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21" xfId="0" applyFont="1" applyBorder="1" applyAlignment="1">
      <alignment vertical="top" wrapText="1"/>
    </xf>
    <xf numFmtId="0" fontId="6" fillId="0" borderId="20" xfId="0" applyFont="1" applyBorder="1"/>
    <xf numFmtId="0" fontId="29" fillId="0" borderId="0" xfId="0" applyFont="1" applyBorder="1" applyAlignment="1">
      <alignment wrapText="1"/>
    </xf>
    <xf numFmtId="0" fontId="8" fillId="0" borderId="20" xfId="0" applyFont="1" applyFill="1" applyBorder="1" applyAlignment="1">
      <alignment wrapText="1"/>
    </xf>
    <xf numFmtId="0" fontId="8" fillId="0" borderId="0" xfId="0" applyFont="1" applyFill="1" applyBorder="1" applyAlignment="1">
      <alignment wrapText="1"/>
    </xf>
    <xf numFmtId="0" fontId="6" fillId="0" borderId="21" xfId="0" applyFont="1" applyBorder="1"/>
    <xf numFmtId="164" fontId="6" fillId="0" borderId="0" xfId="4" applyNumberFormat="1" applyFont="1" applyFill="1" applyBorder="1" applyAlignment="1">
      <alignment wrapText="1"/>
    </xf>
    <xf numFmtId="43" fontId="6" fillId="0" borderId="21" xfId="4" applyFont="1" applyBorder="1" applyAlignment="1">
      <alignment horizontal="right" wrapText="1"/>
    </xf>
    <xf numFmtId="43" fontId="6" fillId="0" borderId="21" xfId="4" applyFont="1" applyFill="1" applyBorder="1" applyAlignment="1">
      <alignment horizontal="right" wrapText="1"/>
    </xf>
    <xf numFmtId="9" fontId="6" fillId="0" borderId="0" xfId="1" applyFont="1" applyBorder="1" applyAlignment="1">
      <alignment horizontal="right" wrapText="1"/>
    </xf>
    <xf numFmtId="9" fontId="6" fillId="0" borderId="0" xfId="1" applyNumberFormat="1" applyFont="1" applyBorder="1" applyAlignment="1">
      <alignment horizontal="right" wrapText="1"/>
    </xf>
    <xf numFmtId="167" fontId="6" fillId="0" borderId="21" xfId="4" applyNumberFormat="1" applyFont="1" applyFill="1" applyBorder="1"/>
    <xf numFmtId="41" fontId="30" fillId="0" borderId="0" xfId="4" applyNumberFormat="1" applyFont="1" applyFill="1" applyBorder="1" applyAlignment="1">
      <alignment horizontal="center" wrapText="1"/>
    </xf>
    <xf numFmtId="41" fontId="30" fillId="0" borderId="21" xfId="4" applyNumberFormat="1" applyFont="1" applyFill="1" applyBorder="1" applyAlignment="1">
      <alignment horizontal="center" wrapText="1"/>
    </xf>
    <xf numFmtId="41" fontId="6" fillId="0" borderId="0" xfId="0" applyNumberFormat="1" applyFont="1"/>
    <xf numFmtId="9" fontId="6" fillId="0" borderId="21" xfId="1" applyNumberFormat="1" applyFont="1" applyBorder="1" applyAlignment="1">
      <alignment horizontal="right" wrapText="1"/>
    </xf>
    <xf numFmtId="164" fontId="6" fillId="0" borderId="0" xfId="4" applyNumberFormat="1" applyFont="1" applyFill="1" applyBorder="1" applyAlignment="1" applyProtection="1">
      <alignment wrapText="1"/>
    </xf>
    <xf numFmtId="49" fontId="6" fillId="0" borderId="0" xfId="0" applyNumberFormat="1" applyFont="1" applyFill="1" applyAlignment="1">
      <alignment horizontal="center" wrapText="1"/>
    </xf>
    <xf numFmtId="0" fontId="36" fillId="0" borderId="0" xfId="0" applyFont="1" applyFill="1" applyBorder="1" applyAlignment="1">
      <alignment vertical="top" wrapText="1"/>
    </xf>
    <xf numFmtId="0" fontId="36" fillId="0" borderId="21" xfId="0" applyFont="1" applyFill="1" applyBorder="1" applyAlignment="1">
      <alignment vertical="top" wrapText="1"/>
    </xf>
    <xf numFmtId="0" fontId="6" fillId="0" borderId="21" xfId="0" applyFont="1" applyFill="1" applyBorder="1"/>
    <xf numFmtId="164" fontId="6" fillId="0" borderId="25" xfId="0" applyNumberFormat="1" applyFont="1" applyBorder="1"/>
    <xf numFmtId="164" fontId="6" fillId="0" borderId="12" xfId="0" applyNumberFormat="1" applyFont="1" applyBorder="1"/>
    <xf numFmtId="0" fontId="37" fillId="0" borderId="0" xfId="0" applyFont="1" applyBorder="1" applyAlignment="1">
      <alignment horizontal="center"/>
    </xf>
    <xf numFmtId="164" fontId="6" fillId="0" borderId="21" xfId="4" applyNumberFormat="1" applyFont="1" applyFill="1" applyBorder="1"/>
    <xf numFmtId="164" fontId="6" fillId="0" borderId="35" xfId="4" applyNumberFormat="1" applyFont="1" applyFill="1" applyBorder="1"/>
    <xf numFmtId="164" fontId="6" fillId="0" borderId="36" xfId="4" applyNumberFormat="1" applyFont="1" applyFill="1" applyBorder="1"/>
    <xf numFmtId="164" fontId="6" fillId="0" borderId="20" xfId="0" applyNumberFormat="1" applyFont="1" applyBorder="1"/>
    <xf numFmtId="0" fontId="42" fillId="0" borderId="0" xfId="0" applyFont="1" applyFill="1" applyBorder="1" applyAlignment="1">
      <alignment horizontal="center" wrapText="1"/>
    </xf>
    <xf numFmtId="0" fontId="6" fillId="0" borderId="18" xfId="0" applyFont="1" applyBorder="1"/>
    <xf numFmtId="0" fontId="6" fillId="0" borderId="2" xfId="0" applyFont="1" applyBorder="1"/>
    <xf numFmtId="0" fontId="6" fillId="0" borderId="19" xfId="0" applyFont="1" applyBorder="1"/>
    <xf numFmtId="0" fontId="42" fillId="0" borderId="2" xfId="0" applyFont="1" applyFill="1" applyBorder="1" applyAlignment="1">
      <alignment horizontal="center" wrapText="1"/>
    </xf>
    <xf numFmtId="0" fontId="6" fillId="0" borderId="2" xfId="0" applyFont="1" applyBorder="1" applyAlignment="1">
      <alignment horizontal="right"/>
    </xf>
    <xf numFmtId="0" fontId="37" fillId="0" borderId="0" xfId="0" applyFont="1" applyFill="1" applyAlignment="1">
      <alignment horizontal="center"/>
    </xf>
    <xf numFmtId="0" fontId="6" fillId="0" borderId="0" xfId="0" applyFont="1" applyFill="1" applyAlignment="1">
      <alignment horizontal="right"/>
    </xf>
    <xf numFmtId="0" fontId="36" fillId="0" borderId="0" xfId="0" applyFont="1" applyFill="1" applyAlignment="1">
      <alignment horizontal="left" vertical="top" wrapText="1"/>
    </xf>
    <xf numFmtId="0" fontId="36" fillId="0" borderId="0" xfId="0" applyFont="1" applyFill="1" applyBorder="1" applyAlignment="1">
      <alignment horizontal="left" vertical="top" wrapText="1"/>
    </xf>
    <xf numFmtId="0" fontId="45" fillId="0" borderId="7" xfId="0" applyFont="1" applyFill="1" applyBorder="1" applyAlignment="1">
      <alignment wrapText="1"/>
    </xf>
    <xf numFmtId="0" fontId="45" fillId="0" borderId="0" xfId="0" applyFont="1" applyFill="1" applyBorder="1" applyAlignment="1">
      <alignment wrapText="1"/>
    </xf>
    <xf numFmtId="0" fontId="38" fillId="0" borderId="30" xfId="0" applyFont="1" applyBorder="1" applyAlignment="1">
      <alignment wrapText="1"/>
    </xf>
    <xf numFmtId="0" fontId="38" fillId="0" borderId="7" xfId="0" applyFont="1" applyFill="1" applyBorder="1" applyAlignment="1">
      <alignment horizontal="center" vertical="center" wrapText="1"/>
    </xf>
    <xf numFmtId="164" fontId="6" fillId="0" borderId="0" xfId="4" applyNumberFormat="1" applyFont="1" applyFill="1" applyBorder="1" applyAlignment="1">
      <alignment horizontal="right"/>
    </xf>
    <xf numFmtId="164" fontId="6" fillId="0" borderId="12" xfId="4" applyNumberFormat="1" applyFont="1" applyFill="1" applyBorder="1"/>
    <xf numFmtId="0" fontId="6" fillId="0" borderId="7" xfId="0" applyFont="1" applyFill="1" applyBorder="1" applyAlignment="1">
      <alignment horizontal="right"/>
    </xf>
    <xf numFmtId="0" fontId="38" fillId="0" borderId="24" xfId="0" applyFont="1" applyFill="1" applyBorder="1" applyAlignment="1">
      <alignment horizontal="center" wrapText="1"/>
    </xf>
    <xf numFmtId="164" fontId="6" fillId="0" borderId="7" xfId="4" applyNumberFormat="1" applyFont="1" applyFill="1" applyBorder="1"/>
    <xf numFmtId="0" fontId="60" fillId="0" borderId="0" xfId="0" applyFont="1" applyFill="1" applyAlignment="1">
      <alignment horizontal="center"/>
    </xf>
    <xf numFmtId="0" fontId="29" fillId="0" borderId="0" xfId="0" applyFont="1" applyFill="1" applyAlignment="1">
      <alignment horizontal="right"/>
    </xf>
    <xf numFmtId="164" fontId="36" fillId="0" borderId="0" xfId="4" applyNumberFormat="1" applyFont="1" applyFill="1" applyBorder="1" applyAlignment="1">
      <alignment horizontal="left" vertical="top" wrapText="1"/>
    </xf>
    <xf numFmtId="0" fontId="8" fillId="0" borderId="6" xfId="0" applyFont="1" applyBorder="1"/>
    <xf numFmtId="164" fontId="6" fillId="0" borderId="12" xfId="4" applyNumberFormat="1" applyFont="1" applyFill="1" applyBorder="1" applyAlignment="1">
      <alignment horizontal="right"/>
    </xf>
    <xf numFmtId="164" fontId="6" fillId="0" borderId="31" xfId="4" applyNumberFormat="1" applyFont="1" applyFill="1" applyBorder="1" applyAlignment="1">
      <alignment horizontal="right"/>
    </xf>
    <xf numFmtId="0" fontId="6" fillId="0" borderId="0" xfId="0" applyFont="1" applyFill="1" applyBorder="1" applyAlignment="1">
      <alignment horizontal="right"/>
    </xf>
    <xf numFmtId="0" fontId="6" fillId="0" borderId="9" xfId="0" applyFont="1" applyFill="1" applyBorder="1" applyAlignment="1">
      <alignment horizontal="right"/>
    </xf>
    <xf numFmtId="164" fontId="6" fillId="0" borderId="9" xfId="4" applyNumberFormat="1" applyFont="1" applyFill="1" applyBorder="1" applyAlignment="1">
      <alignment wrapText="1"/>
    </xf>
    <xf numFmtId="0" fontId="36" fillId="0" borderId="9" xfId="0" applyFont="1" applyFill="1" applyBorder="1" applyAlignment="1">
      <alignment horizontal="left" vertical="top" wrapText="1"/>
    </xf>
    <xf numFmtId="0" fontId="6" fillId="0" borderId="5" xfId="0" applyFont="1" applyFill="1" applyBorder="1"/>
    <xf numFmtId="0" fontId="6" fillId="0" borderId="3" xfId="0" applyFont="1" applyFill="1" applyBorder="1" applyAlignment="1">
      <alignment wrapText="1"/>
    </xf>
    <xf numFmtId="0" fontId="6" fillId="0" borderId="3" xfId="0" applyFont="1" applyFill="1" applyBorder="1" applyAlignment="1">
      <alignment horizontal="right"/>
    </xf>
    <xf numFmtId="164" fontId="6" fillId="0" borderId="3" xfId="4" applyNumberFormat="1" applyFont="1" applyFill="1" applyBorder="1" applyAlignment="1">
      <alignment wrapText="1"/>
    </xf>
    <xf numFmtId="0" fontId="36" fillId="0" borderId="3" xfId="0" applyFont="1" applyFill="1" applyBorder="1" applyAlignment="1">
      <alignment horizontal="left" vertical="top" wrapText="1"/>
    </xf>
    <xf numFmtId="0" fontId="6" fillId="0" borderId="4" xfId="0" applyFont="1" applyFill="1" applyBorder="1" applyAlignment="1">
      <alignment wrapText="1"/>
    </xf>
    <xf numFmtId="0" fontId="6" fillId="0" borderId="0" xfId="0" applyFont="1" applyAlignment="1">
      <alignment horizontal="right"/>
    </xf>
    <xf numFmtId="49" fontId="44" fillId="0" borderId="0" xfId="4" applyNumberFormat="1" applyFont="1" applyFill="1" applyBorder="1" applyAlignment="1">
      <alignment wrapText="1"/>
    </xf>
    <xf numFmtId="164"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center"/>
    </xf>
    <xf numFmtId="0" fontId="29" fillId="0" borderId="0" xfId="0" applyFont="1"/>
    <xf numFmtId="0" fontId="29" fillId="0" borderId="0" xfId="0" applyFont="1" applyFill="1"/>
    <xf numFmtId="0" fontId="44" fillId="0" borderId="0" xfId="0" applyFont="1"/>
    <xf numFmtId="0" fontId="38" fillId="0" borderId="3" xfId="0" quotePrefix="1" applyFont="1" applyBorder="1" applyAlignment="1">
      <alignment horizontal="center" vertical="center" wrapText="1"/>
    </xf>
    <xf numFmtId="0" fontId="38" fillId="0" borderId="3" xfId="0" applyFont="1" applyBorder="1" applyAlignment="1">
      <alignment vertical="center" wrapText="1"/>
    </xf>
    <xf numFmtId="0" fontId="38" fillId="0" borderId="0" xfId="0" applyFont="1" applyBorder="1" applyAlignment="1">
      <alignment horizontal="left"/>
    </xf>
    <xf numFmtId="0" fontId="38" fillId="0" borderId="0" xfId="0" quotePrefix="1" applyFont="1" applyBorder="1" applyAlignment="1">
      <alignment horizontal="center" vertical="center" wrapText="1"/>
    </xf>
    <xf numFmtId="0" fontId="38" fillId="0" borderId="0" xfId="0" applyFont="1" applyBorder="1" applyAlignment="1">
      <alignment vertical="center" wrapText="1"/>
    </xf>
    <xf numFmtId="0" fontId="38" fillId="0" borderId="0" xfId="0" quotePrefix="1" applyFont="1" applyFill="1" applyBorder="1" applyAlignment="1">
      <alignment horizontal="center" wrapText="1"/>
    </xf>
    <xf numFmtId="166" fontId="6" fillId="0" borderId="0" xfId="4" applyNumberFormat="1" applyFont="1" applyBorder="1"/>
    <xf numFmtId="166" fontId="6" fillId="0" borderId="0" xfId="4" applyNumberFormat="1" applyFont="1" applyFill="1" applyBorder="1" applyAlignment="1">
      <alignment horizontal="center" vertical="center"/>
    </xf>
    <xf numFmtId="166" fontId="6" fillId="0" borderId="0" xfId="4" applyNumberFormat="1" applyFont="1" applyBorder="1" applyAlignment="1">
      <alignment horizontal="center" vertical="center"/>
    </xf>
    <xf numFmtId="0" fontId="6" fillId="0" borderId="6" xfId="0" applyFont="1" applyBorder="1" applyAlignment="1"/>
    <xf numFmtId="0" fontId="6" fillId="0" borderId="0" xfId="0" applyFont="1" applyBorder="1" applyAlignment="1"/>
    <xf numFmtId="0" fontId="51" fillId="0" borderId="7" xfId="0" applyFont="1" applyBorder="1" applyAlignment="1">
      <alignment vertical="top" wrapText="1"/>
    </xf>
    <xf numFmtId="0" fontId="51" fillId="0" borderId="0" xfId="0" applyFont="1" applyAlignment="1">
      <alignment vertical="top" wrapText="1"/>
    </xf>
    <xf numFmtId="0" fontId="6" fillId="0" borderId="6" xfId="0" applyFont="1" applyFill="1" applyBorder="1" applyAlignment="1">
      <alignment horizontal="left" vertical="top" wrapText="1"/>
    </xf>
    <xf numFmtId="166" fontId="24" fillId="0" borderId="0" xfId="4" applyNumberFormat="1" applyFont="1" applyFill="1" applyBorder="1" applyAlignment="1">
      <alignment horizontal="center" vertical="center" wrapText="1"/>
    </xf>
    <xf numFmtId="0" fontId="51" fillId="0" borderId="7" xfId="0" applyFont="1" applyFill="1" applyBorder="1" applyAlignment="1">
      <alignment vertical="top" wrapText="1"/>
    </xf>
    <xf numFmtId="166" fontId="24" fillId="0" borderId="0" xfId="4" applyNumberFormat="1" applyFont="1" applyBorder="1" applyAlignment="1">
      <alignment horizontal="center" vertical="center" wrapText="1"/>
    </xf>
    <xf numFmtId="166" fontId="38" fillId="3" borderId="0" xfId="4" applyNumberFormat="1" applyFont="1" applyFill="1" applyBorder="1" applyAlignment="1">
      <alignment horizontal="center" vertical="center" wrapText="1"/>
    </xf>
    <xf numFmtId="166" fontId="38" fillId="0" borderId="0" xfId="4" applyNumberFormat="1" applyFont="1" applyBorder="1" applyAlignment="1">
      <alignment horizontal="center" vertical="center"/>
    </xf>
    <xf numFmtId="0" fontId="51" fillId="0" borderId="6" xfId="0" applyFont="1" applyBorder="1" applyAlignment="1">
      <alignment vertical="top"/>
    </xf>
    <xf numFmtId="0" fontId="51" fillId="0" borderId="0" xfId="0" applyFont="1" applyAlignment="1">
      <alignment vertical="top"/>
    </xf>
    <xf numFmtId="164" fontId="24" fillId="0" borderId="0" xfId="4" applyNumberFormat="1" applyFont="1" applyBorder="1" applyAlignment="1">
      <alignment horizontal="center" vertical="center" wrapText="1"/>
    </xf>
    <xf numFmtId="0" fontId="6" fillId="0" borderId="9" xfId="0" applyFont="1" applyBorder="1" applyAlignment="1">
      <alignment horizontal="center"/>
    </xf>
    <xf numFmtId="0" fontId="18" fillId="2" borderId="6" xfId="0" applyFont="1" applyFill="1" applyBorder="1"/>
    <xf numFmtId="0" fontId="19" fillId="2" borderId="0" xfId="5" applyFont="1" applyFill="1" applyBorder="1" applyAlignment="1"/>
    <xf numFmtId="0" fontId="18" fillId="2" borderId="0" xfId="0" applyFont="1" applyFill="1" applyBorder="1"/>
    <xf numFmtId="0" fontId="18" fillId="2" borderId="7" xfId="0" applyFont="1" applyFill="1" applyBorder="1"/>
    <xf numFmtId="0" fontId="19" fillId="2" borderId="6" xfId="5" applyFont="1" applyFill="1" applyBorder="1" applyAlignment="1"/>
    <xf numFmtId="0" fontId="10" fillId="6" borderId="0" xfId="0" applyFont="1" applyFill="1"/>
    <xf numFmtId="0" fontId="10" fillId="7" borderId="0" xfId="0" applyFont="1" applyFill="1"/>
    <xf numFmtId="0" fontId="10" fillId="8" borderId="0" xfId="0" applyFont="1" applyFill="1"/>
    <xf numFmtId="0" fontId="10" fillId="0" borderId="0" xfId="0" applyFont="1" applyAlignment="1">
      <alignment vertical="center"/>
    </xf>
    <xf numFmtId="14" fontId="30" fillId="9" borderId="7" xfId="2" applyNumberFormat="1" applyFont="1" applyFill="1" applyBorder="1"/>
    <xf numFmtId="14" fontId="28" fillId="9" borderId="7" xfId="2" applyNumberFormat="1" applyFont="1" applyFill="1" applyBorder="1"/>
    <xf numFmtId="14" fontId="6" fillId="9" borderId="7" xfId="0" applyNumberFormat="1" applyFont="1" applyFill="1" applyBorder="1" applyAlignment="1">
      <alignment vertical="center"/>
    </xf>
    <xf numFmtId="164" fontId="6" fillId="9" borderId="0" xfId="4" applyNumberFormat="1" applyFont="1" applyFill="1" applyBorder="1"/>
    <xf numFmtId="0" fontId="12" fillId="10" borderId="1" xfId="0" applyFont="1" applyFill="1" applyBorder="1"/>
    <xf numFmtId="0" fontId="6" fillId="10" borderId="13" xfId="0" applyFont="1" applyFill="1" applyBorder="1"/>
    <xf numFmtId="0" fontId="6" fillId="10" borderId="14" xfId="0" applyFont="1" applyFill="1" applyBorder="1"/>
    <xf numFmtId="0" fontId="12" fillId="10" borderId="13" xfId="0" applyFont="1" applyFill="1" applyBorder="1"/>
    <xf numFmtId="0" fontId="12" fillId="10" borderId="14" xfId="0" applyFont="1" applyFill="1" applyBorder="1"/>
    <xf numFmtId="164" fontId="6" fillId="8" borderId="0" xfId="4" applyNumberFormat="1" applyFont="1" applyFill="1" applyBorder="1"/>
    <xf numFmtId="164" fontId="6" fillId="8" borderId="2" xfId="4" applyNumberFormat="1" applyFont="1" applyFill="1" applyBorder="1"/>
    <xf numFmtId="10" fontId="6" fillId="8" borderId="0" xfId="1" applyNumberFormat="1" applyFont="1" applyFill="1" applyBorder="1"/>
    <xf numFmtId="0" fontId="10" fillId="0" borderId="0" xfId="0" applyFont="1" applyAlignment="1">
      <alignment wrapText="1"/>
    </xf>
    <xf numFmtId="43" fontId="6" fillId="6" borderId="2" xfId="4" applyFont="1" applyFill="1" applyBorder="1"/>
    <xf numFmtId="0" fontId="11" fillId="0" borderId="0" xfId="0" applyFont="1" applyAlignment="1">
      <alignment vertical="center" wrapText="1"/>
    </xf>
    <xf numFmtId="164" fontId="6" fillId="6" borderId="0" xfId="4" applyNumberFormat="1" applyFont="1" applyFill="1" applyBorder="1"/>
    <xf numFmtId="164" fontId="6" fillId="8" borderId="12" xfId="4" applyNumberFormat="1" applyFont="1" applyFill="1" applyBorder="1"/>
    <xf numFmtId="164" fontId="28" fillId="8" borderId="11" xfId="4" applyNumberFormat="1" applyFont="1" applyFill="1" applyBorder="1"/>
    <xf numFmtId="164" fontId="28" fillId="8" borderId="22" xfId="4" applyNumberFormat="1" applyFont="1" applyFill="1" applyBorder="1"/>
    <xf numFmtId="0" fontId="34" fillId="0" borderId="20" xfId="2" applyFont="1" applyBorder="1"/>
    <xf numFmtId="165" fontId="34" fillId="0" borderId="0" xfId="2" applyNumberFormat="1" applyFont="1" applyBorder="1"/>
    <xf numFmtId="165" fontId="34" fillId="0" borderId="21" xfId="2" applyNumberFormat="1" applyFont="1" applyBorder="1"/>
    <xf numFmtId="0" fontId="34" fillId="0" borderId="18" xfId="2" applyFont="1" applyBorder="1"/>
    <xf numFmtId="165" fontId="34" fillId="0" borderId="2" xfId="2" applyNumberFormat="1" applyFont="1" applyBorder="1"/>
    <xf numFmtId="165" fontId="34" fillId="0" borderId="19" xfId="2" applyNumberFormat="1" applyFont="1" applyBorder="1"/>
    <xf numFmtId="164" fontId="28" fillId="6" borderId="20" xfId="4" applyNumberFormat="1" applyFont="1" applyFill="1" applyBorder="1"/>
    <xf numFmtId="164" fontId="28" fillId="6" borderId="18" xfId="4" applyNumberFormat="1" applyFont="1" applyFill="1" applyBorder="1"/>
    <xf numFmtId="164" fontId="28" fillId="6" borderId="38" xfId="4" applyNumberFormat="1" applyFont="1" applyFill="1" applyBorder="1"/>
    <xf numFmtId="164" fontId="28" fillId="6" borderId="40" xfId="4" applyNumberFormat="1" applyFont="1" applyFill="1" applyBorder="1"/>
    <xf numFmtId="164" fontId="28" fillId="6" borderId="39" xfId="4" applyNumberFormat="1" applyFont="1" applyFill="1" applyBorder="1"/>
    <xf numFmtId="164" fontId="28" fillId="6" borderId="15" xfId="4" applyNumberFormat="1" applyFont="1" applyFill="1" applyBorder="1"/>
    <xf numFmtId="0" fontId="64" fillId="0" borderId="3" xfId="0" applyFont="1" applyBorder="1"/>
    <xf numFmtId="0" fontId="38" fillId="11" borderId="1" xfId="0" applyFont="1" applyFill="1" applyBorder="1"/>
    <xf numFmtId="0" fontId="6" fillId="11" borderId="14" xfId="0" applyFont="1" applyFill="1" applyBorder="1"/>
    <xf numFmtId="49" fontId="6" fillId="6" borderId="0" xfId="0" applyNumberFormat="1" applyFont="1" applyFill="1" applyAlignment="1">
      <alignment horizontal="left" wrapText="1"/>
    </xf>
    <xf numFmtId="0" fontId="30" fillId="6" borderId="0" xfId="0" applyFont="1" applyFill="1" applyAlignment="1">
      <alignment horizontal="center" vertical="center"/>
    </xf>
    <xf numFmtId="164" fontId="6" fillId="6" borderId="20" xfId="4" applyNumberFormat="1" applyFont="1" applyFill="1" applyBorder="1" applyAlignment="1">
      <alignment horizontal="center" wrapText="1"/>
    </xf>
    <xf numFmtId="0" fontId="30" fillId="6" borderId="0" xfId="0" applyFont="1" applyFill="1" applyBorder="1" applyAlignment="1">
      <alignment horizontal="center" wrapText="1"/>
    </xf>
    <xf numFmtId="164" fontId="6" fillId="6" borderId="20" xfId="4" applyNumberFormat="1" applyFont="1" applyFill="1" applyBorder="1" applyAlignment="1">
      <alignment wrapText="1"/>
    </xf>
    <xf numFmtId="164" fontId="6" fillId="6" borderId="0" xfId="4" applyNumberFormat="1" applyFont="1" applyFill="1" applyBorder="1" applyAlignment="1">
      <alignment wrapText="1"/>
    </xf>
    <xf numFmtId="43" fontId="6" fillId="6" borderId="20" xfId="4" applyFont="1" applyFill="1" applyBorder="1"/>
    <xf numFmtId="43" fontId="6" fillId="6" borderId="0" xfId="4" applyFont="1" applyFill="1" applyBorder="1"/>
    <xf numFmtId="0" fontId="38" fillId="6" borderId="6" xfId="0" applyFont="1" applyFill="1" applyBorder="1" applyAlignment="1">
      <alignment wrapText="1"/>
    </xf>
    <xf numFmtId="0" fontId="56" fillId="6" borderId="0" xfId="0" applyFont="1" applyFill="1" applyBorder="1" applyAlignment="1">
      <alignment horizontal="center" wrapText="1"/>
    </xf>
    <xf numFmtId="164" fontId="38" fillId="6" borderId="0" xfId="4" applyNumberFormat="1" applyFont="1" applyFill="1" applyBorder="1" applyAlignment="1">
      <alignment horizontal="center" vertical="center" wrapText="1"/>
    </xf>
    <xf numFmtId="164" fontId="38" fillId="6" borderId="0" xfId="4" applyNumberFormat="1" applyFont="1" applyFill="1" applyBorder="1" applyAlignment="1">
      <alignment wrapText="1"/>
    </xf>
    <xf numFmtId="0" fontId="38" fillId="6" borderId="6" xfId="0" applyFont="1" applyFill="1" applyBorder="1" applyAlignment="1">
      <alignment horizontal="left" vertical="top" wrapText="1"/>
    </xf>
    <xf numFmtId="0" fontId="38" fillId="6" borderId="0" xfId="0" applyFont="1" applyFill="1" applyBorder="1" applyAlignment="1">
      <alignment horizontal="left" vertical="top" wrapText="1"/>
    </xf>
    <xf numFmtId="164" fontId="6" fillId="6" borderId="0" xfId="4" applyNumberFormat="1" applyFont="1" applyFill="1" applyBorder="1" applyAlignment="1">
      <alignment horizontal="right"/>
    </xf>
    <xf numFmtId="0" fontId="6" fillId="6" borderId="6" xfId="0" applyFont="1" applyFill="1" applyBorder="1"/>
    <xf numFmtId="0" fontId="6" fillId="6" borderId="0" xfId="0" applyFont="1" applyFill="1" applyBorder="1"/>
    <xf numFmtId="0" fontId="56" fillId="6" borderId="6" xfId="0" applyFont="1" applyFill="1" applyBorder="1" applyAlignment="1">
      <alignment wrapText="1"/>
    </xf>
    <xf numFmtId="164" fontId="56" fillId="6" borderId="0" xfId="4" applyNumberFormat="1" applyFont="1" applyFill="1" applyBorder="1" applyAlignment="1">
      <alignment horizontal="center" vertical="center" wrapText="1"/>
    </xf>
    <xf numFmtId="164" fontId="56" fillId="6" borderId="0" xfId="4" applyNumberFormat="1" applyFont="1" applyFill="1" applyBorder="1" applyAlignment="1">
      <alignment wrapText="1"/>
    </xf>
    <xf numFmtId="0" fontId="30" fillId="6" borderId="6" xfId="0" applyFont="1" applyFill="1" applyBorder="1"/>
    <xf numFmtId="0" fontId="30" fillId="6" borderId="0" xfId="0" applyFont="1" applyFill="1" applyBorder="1"/>
    <xf numFmtId="164" fontId="30" fillId="6" borderId="0" xfId="4" applyNumberFormat="1" applyFont="1" applyFill="1" applyBorder="1" applyAlignment="1">
      <alignment horizontal="right"/>
    </xf>
    <xf numFmtId="164" fontId="65" fillId="6" borderId="0" xfId="4" applyNumberFormat="1" applyFont="1" applyFill="1" applyBorder="1" applyAlignment="1">
      <alignment horizontal="left" vertical="top" wrapText="1"/>
    </xf>
    <xf numFmtId="0" fontId="44" fillId="0" borderId="6" xfId="0" applyFont="1" applyBorder="1" applyAlignment="1">
      <alignment horizontal="left"/>
    </xf>
    <xf numFmtId="0" fontId="44" fillId="0" borderId="0" xfId="0" applyFont="1" applyBorder="1" applyAlignment="1">
      <alignment horizontal="left" wrapText="1"/>
    </xf>
    <xf numFmtId="0" fontId="44" fillId="0" borderId="0" xfId="0" applyFont="1" applyFill="1" applyBorder="1"/>
    <xf numFmtId="0" fontId="45" fillId="0" borderId="0" xfId="0" applyFont="1" applyFill="1" applyBorder="1" applyAlignment="1">
      <alignment horizontal="center" wrapText="1"/>
    </xf>
    <xf numFmtId="0" fontId="44" fillId="0" borderId="7" xfId="0" applyFont="1" applyBorder="1" applyAlignment="1">
      <alignment horizontal="left" wrapText="1"/>
    </xf>
    <xf numFmtId="0" fontId="66" fillId="0" borderId="0" xfId="0" applyFont="1" applyBorder="1" applyAlignment="1">
      <alignment horizontal="left" wrapText="1"/>
    </xf>
    <xf numFmtId="0" fontId="66" fillId="0" borderId="6" xfId="0" applyFont="1" applyBorder="1" applyAlignment="1"/>
    <xf numFmtId="0" fontId="66" fillId="0" borderId="0" xfId="0" applyFont="1" applyBorder="1" applyAlignment="1">
      <alignment wrapText="1"/>
    </xf>
    <xf numFmtId="0" fontId="69" fillId="0" borderId="7" xfId="0" applyFont="1" applyBorder="1" applyAlignment="1">
      <alignment wrapText="1"/>
    </xf>
    <xf numFmtId="0" fontId="44" fillId="0" borderId="8" xfId="0" applyFont="1" applyBorder="1" applyAlignment="1">
      <alignment wrapText="1"/>
    </xf>
    <xf numFmtId="0" fontId="44" fillId="0" borderId="9" xfId="0" applyFont="1" applyBorder="1" applyAlignment="1">
      <alignment wrapText="1"/>
    </xf>
    <xf numFmtId="0" fontId="44" fillId="0" borderId="10" xfId="0" applyFont="1" applyBorder="1" applyAlignment="1">
      <alignment wrapText="1"/>
    </xf>
    <xf numFmtId="0" fontId="44" fillId="0" borderId="0" xfId="0" applyFont="1" applyBorder="1" applyAlignment="1">
      <alignment wrapText="1"/>
    </xf>
    <xf numFmtId="0" fontId="44" fillId="0" borderId="0" xfId="0" applyFont="1" applyBorder="1"/>
    <xf numFmtId="0" fontId="44" fillId="0" borderId="0" xfId="0" applyFont="1" applyBorder="1" applyAlignment="1">
      <alignment horizontal="center"/>
    </xf>
    <xf numFmtId="0" fontId="42" fillId="8" borderId="2" xfId="0" applyFont="1" applyFill="1" applyBorder="1" applyAlignment="1">
      <alignment horizontal="center" wrapText="1"/>
    </xf>
    <xf numFmtId="0" fontId="42" fillId="8" borderId="0" xfId="0" applyFont="1" applyFill="1" applyBorder="1" applyAlignment="1">
      <alignment horizontal="center" wrapText="1"/>
    </xf>
    <xf numFmtId="0" fontId="42" fillId="8" borderId="32" xfId="0" applyFont="1" applyFill="1" applyBorder="1" applyAlignment="1">
      <alignment horizontal="center" wrapText="1"/>
    </xf>
    <xf numFmtId="0" fontId="70" fillId="0" borderId="7" xfId="0" applyFont="1" applyFill="1" applyBorder="1"/>
    <xf numFmtId="0" fontId="71" fillId="0" borderId="7" xfId="0" applyFont="1" applyFill="1" applyBorder="1"/>
    <xf numFmtId="0" fontId="70" fillId="0" borderId="0" xfId="0" applyFont="1" applyBorder="1"/>
    <xf numFmtId="0" fontId="72" fillId="0" borderId="0" xfId="0" applyFont="1"/>
    <xf numFmtId="0" fontId="72" fillId="0" borderId="6" xfId="0" applyFont="1" applyBorder="1"/>
    <xf numFmtId="0" fontId="10" fillId="6" borderId="33" xfId="0" applyFont="1" applyFill="1" applyBorder="1"/>
    <xf numFmtId="0" fontId="38" fillId="0" borderId="6" xfId="0" applyFont="1" applyBorder="1" applyAlignment="1">
      <alignment horizontal="left" wrapText="1"/>
    </xf>
    <xf numFmtId="0" fontId="38" fillId="0" borderId="0" xfId="0" applyFont="1" applyBorder="1" applyAlignment="1">
      <alignment horizontal="left" wrapText="1"/>
    </xf>
    <xf numFmtId="0" fontId="30" fillId="0" borderId="0" xfId="2" applyFont="1" applyFill="1" applyAlignment="1">
      <alignment horizontal="left" wrapText="1"/>
    </xf>
    <xf numFmtId="0" fontId="38" fillId="0" borderId="6" xfId="0" applyFont="1" applyBorder="1" applyAlignment="1"/>
    <xf numFmtId="0" fontId="38" fillId="6" borderId="0" xfId="0" applyFont="1" applyFill="1" applyBorder="1" applyAlignment="1">
      <alignment horizontal="center" vertical="center"/>
    </xf>
    <xf numFmtId="0" fontId="38" fillId="0" borderId="2" xfId="0" applyFont="1" applyBorder="1" applyAlignment="1">
      <alignment horizontal="center" wrapText="1"/>
    </xf>
    <xf numFmtId="14" fontId="28" fillId="0" borderId="0" xfId="2" applyNumberFormat="1" applyFont="1" applyFill="1"/>
    <xf numFmtId="0" fontId="72" fillId="0" borderId="2" xfId="0" quotePrefix="1" applyFont="1" applyBorder="1" applyAlignment="1">
      <alignment horizontal="center" vertical="center" wrapText="1"/>
    </xf>
    <xf numFmtId="0" fontId="6" fillId="8" borderId="23" xfId="0" applyFont="1" applyFill="1" applyBorder="1"/>
    <xf numFmtId="164" fontId="6" fillId="8" borderId="22" xfId="4" applyNumberFormat="1" applyFont="1" applyFill="1" applyBorder="1" applyAlignment="1">
      <alignment vertical="center"/>
    </xf>
    <xf numFmtId="41" fontId="30" fillId="0" borderId="0" xfId="4" quotePrefix="1" applyNumberFormat="1" applyFont="1" applyFill="1" applyBorder="1" applyAlignment="1">
      <alignment horizontal="center" wrapText="1"/>
    </xf>
    <xf numFmtId="43" fontId="6" fillId="0" borderId="0" xfId="4" quotePrefix="1" applyFont="1"/>
    <xf numFmtId="0" fontId="15" fillId="0" borderId="0" xfId="0" applyFont="1" applyAlignment="1">
      <alignment horizontal="left" wrapText="1"/>
    </xf>
    <xf numFmtId="0" fontId="44" fillId="2" borderId="4" xfId="0" applyFont="1" applyFill="1" applyBorder="1" applyAlignment="1">
      <alignment horizontal="left" wrapText="1"/>
    </xf>
    <xf numFmtId="0" fontId="31" fillId="0" borderId="0" xfId="2"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wrapText="1"/>
    </xf>
    <xf numFmtId="0" fontId="6" fillId="7" borderId="0" xfId="0" applyFont="1" applyFill="1"/>
    <xf numFmtId="0" fontId="30" fillId="0" borderId="6" xfId="2" applyFont="1" applyBorder="1" applyAlignment="1">
      <alignment wrapText="1"/>
    </xf>
    <xf numFmtId="43" fontId="38" fillId="3" borderId="0" xfId="4" applyFont="1" applyFill="1" applyBorder="1" applyAlignment="1">
      <alignment horizontal="center"/>
    </xf>
    <xf numFmtId="10" fontId="6" fillId="3" borderId="0" xfId="1" applyNumberFormat="1" applyFont="1" applyFill="1" applyBorder="1"/>
    <xf numFmtId="0" fontId="18" fillId="2" borderId="0" xfId="0" applyFont="1" applyFill="1" applyBorder="1" applyAlignment="1">
      <alignment wrapText="1"/>
    </xf>
    <xf numFmtId="0" fontId="20" fillId="2" borderId="0" xfId="5" applyFont="1" applyFill="1" applyBorder="1" applyAlignment="1"/>
    <xf numFmtId="0" fontId="18" fillId="2" borderId="0" xfId="0" applyFont="1" applyFill="1" applyBorder="1" applyAlignment="1"/>
    <xf numFmtId="0" fontId="20" fillId="2" borderId="0" xfId="5" applyFont="1" applyFill="1" applyBorder="1"/>
    <xf numFmtId="0" fontId="18" fillId="2" borderId="7" xfId="0" applyFont="1" applyFill="1" applyBorder="1" applyAlignment="1">
      <alignment wrapText="1"/>
    </xf>
    <xf numFmtId="0" fontId="19" fillId="2" borderId="0" xfId="5" applyFont="1" applyFill="1" applyBorder="1" applyAlignment="1">
      <alignment horizontal="left"/>
    </xf>
    <xf numFmtId="0" fontId="18" fillId="2" borderId="7" xfId="0" applyFont="1" applyFill="1" applyBorder="1" applyAlignment="1"/>
    <xf numFmtId="0" fontId="20" fillId="0" borderId="0" xfId="5" applyFont="1" applyFill="1"/>
    <xf numFmtId="0" fontId="18" fillId="0" borderId="0" xfId="0" applyFont="1" applyFill="1" applyBorder="1" applyAlignment="1">
      <alignment wrapText="1"/>
    </xf>
    <xf numFmtId="0" fontId="20" fillId="0" borderId="0" xfId="5" applyFont="1" applyFill="1" applyBorder="1"/>
    <xf numFmtId="0" fontId="26" fillId="0" borderId="0" xfId="0" applyFont="1" applyFill="1"/>
    <xf numFmtId="14" fontId="28" fillId="0" borderId="0" xfId="2" quotePrefix="1" applyNumberFormat="1" applyFont="1" applyFill="1" applyBorder="1"/>
    <xf numFmtId="43" fontId="28" fillId="0" borderId="0" xfId="4" applyFont="1" applyFill="1" applyBorder="1"/>
    <xf numFmtId="0" fontId="34" fillId="0" borderId="6" xfId="2" applyFont="1" applyFill="1" applyBorder="1" applyAlignment="1">
      <alignment horizontal="left" vertical="center" wrapText="1"/>
    </xf>
    <xf numFmtId="0" fontId="34" fillId="0" borderId="0" xfId="2" applyFont="1" applyFill="1" applyBorder="1" applyAlignment="1">
      <alignment horizontal="center" vertical="center" wrapText="1"/>
    </xf>
    <xf numFmtId="14" fontId="6" fillId="0" borderId="7" xfId="0" applyNumberFormat="1" applyFont="1" applyFill="1" applyBorder="1" applyAlignment="1">
      <alignment vertical="center"/>
    </xf>
    <xf numFmtId="0" fontId="6" fillId="0" borderId="0" xfId="0" applyFont="1" applyFill="1" applyBorder="1" applyAlignment="1">
      <alignment horizontal="left" vertical="top"/>
    </xf>
    <xf numFmtId="0" fontId="31" fillId="0" borderId="0" xfId="2" applyFont="1" applyFill="1" applyBorder="1" applyAlignment="1">
      <alignment horizontal="left" vertical="top" wrapText="1"/>
    </xf>
    <xf numFmtId="0" fontId="32" fillId="0" borderId="0" xfId="2" applyFont="1" applyFill="1" applyBorder="1" applyAlignment="1">
      <alignment horizontal="left" vertical="top"/>
    </xf>
    <xf numFmtId="0" fontId="32" fillId="0" borderId="0" xfId="2" applyFont="1" applyFill="1" applyBorder="1" applyAlignment="1">
      <alignment vertical="top" wrapText="1"/>
    </xf>
    <xf numFmtId="164" fontId="6" fillId="6" borderId="7" xfId="4" applyNumberFormat="1" applyFont="1" applyFill="1" applyBorder="1" applyAlignment="1">
      <alignment vertical="center"/>
    </xf>
    <xf numFmtId="0" fontId="32" fillId="0" borderId="0" xfId="2" applyFont="1" applyFill="1" applyBorder="1" applyAlignment="1">
      <alignment vertical="top"/>
    </xf>
    <xf numFmtId="0" fontId="72" fillId="0" borderId="6" xfId="0" applyFont="1" applyBorder="1" applyAlignment="1"/>
    <xf numFmtId="0" fontId="73" fillId="0" borderId="0" xfId="0" applyFont="1" applyFill="1"/>
    <xf numFmtId="0" fontId="18" fillId="2" borderId="4" xfId="0" applyFont="1" applyFill="1" applyBorder="1" applyAlignment="1"/>
    <xf numFmtId="0" fontId="18" fillId="2" borderId="10" xfId="0" applyFont="1" applyFill="1" applyBorder="1" applyAlignment="1">
      <alignment wrapText="1"/>
    </xf>
    <xf numFmtId="0" fontId="51" fillId="0" borderId="0" xfId="0" applyFont="1" applyFill="1" applyAlignment="1">
      <alignment vertical="top"/>
    </xf>
    <xf numFmtId="0" fontId="53" fillId="0" borderId="2" xfId="2" applyFont="1" applyFill="1" applyBorder="1" applyAlignment="1">
      <alignment wrapText="1"/>
    </xf>
    <xf numFmtId="0" fontId="53" fillId="0" borderId="2" xfId="2" applyFont="1" applyFill="1" applyBorder="1" applyAlignment="1"/>
    <xf numFmtId="0" fontId="6" fillId="0" borderId="0" xfId="0" applyFont="1" applyFill="1" applyAlignment="1">
      <alignment horizontal="left" wrapText="1"/>
    </xf>
    <xf numFmtId="0" fontId="37" fillId="0" borderId="0" xfId="0" applyFont="1" applyFill="1" applyAlignment="1">
      <alignment horizontal="left"/>
    </xf>
    <xf numFmtId="164" fontId="74" fillId="13" borderId="0" xfId="4" applyNumberFormat="1" applyFont="1" applyFill="1" applyAlignment="1">
      <alignment horizontal="center" vertical="center"/>
    </xf>
    <xf numFmtId="0" fontId="30" fillId="0" borderId="0" xfId="2" applyFont="1" applyFill="1" applyAlignment="1">
      <alignment wrapText="1"/>
    </xf>
    <xf numFmtId="0" fontId="57" fillId="0" borderId="0" xfId="2" applyFont="1" applyFill="1"/>
    <xf numFmtId="14" fontId="34" fillId="13" borderId="6" xfId="2" applyNumberFormat="1" applyFont="1" applyFill="1" applyBorder="1" applyAlignment="1">
      <alignment horizontal="right" vertical="center" wrapText="1"/>
    </xf>
    <xf numFmtId="0" fontId="34" fillId="13" borderId="0" xfId="2"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0" fillId="0" borderId="20" xfId="0" applyFont="1" applyFill="1" applyBorder="1" applyAlignment="1">
      <alignment horizontal="center" vertical="center" wrapText="1"/>
    </xf>
    <xf numFmtId="43" fontId="6" fillId="0" borderId="20" xfId="4" applyFont="1" applyFill="1" applyBorder="1" applyAlignment="1">
      <alignment horizontal="right" wrapText="1"/>
    </xf>
    <xf numFmtId="0" fontId="36" fillId="0" borderId="20" xfId="0" applyFont="1" applyFill="1" applyBorder="1" applyAlignment="1">
      <alignment vertical="top" wrapText="1"/>
    </xf>
    <xf numFmtId="0" fontId="6" fillId="0" borderId="18" xfId="0" applyFont="1" applyFill="1" applyBorder="1"/>
    <xf numFmtId="14" fontId="38" fillId="13"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76" fillId="0" borderId="0" xfId="0" applyFont="1"/>
    <xf numFmtId="0" fontId="6" fillId="0" borderId="0" xfId="0" applyFont="1" applyFill="1" applyBorder="1" applyAlignment="1">
      <alignment vertical="top"/>
    </xf>
    <xf numFmtId="0" fontId="38" fillId="0" borderId="0" xfId="0" applyFont="1" applyFill="1" applyBorder="1" applyAlignment="1">
      <alignment horizontal="left" vertical="center"/>
    </xf>
    <xf numFmtId="0" fontId="66" fillId="0" borderId="0" xfId="0" applyFont="1" applyFill="1" applyBorder="1" applyAlignment="1">
      <alignment horizontal="left"/>
    </xf>
    <xf numFmtId="0" fontId="66" fillId="0" borderId="6" xfId="0" applyFont="1" applyFill="1" applyBorder="1" applyAlignment="1">
      <alignment horizontal="left"/>
    </xf>
    <xf numFmtId="0" fontId="66" fillId="0" borderId="0" xfId="0" applyFont="1" applyFill="1" applyBorder="1" applyAlignment="1">
      <alignment horizontal="left" wrapText="1"/>
    </xf>
    <xf numFmtId="0" fontId="44" fillId="0" borderId="0" xfId="0" applyFont="1" applyFill="1" applyBorder="1" applyAlignment="1">
      <alignment vertical="top" wrapText="1"/>
    </xf>
    <xf numFmtId="164" fontId="56" fillId="0" borderId="0" xfId="4" applyNumberFormat="1" applyFont="1" applyFill="1" applyBorder="1" applyAlignment="1">
      <alignment horizontal="center" vertical="center" wrapText="1"/>
    </xf>
    <xf numFmtId="43" fontId="30" fillId="6" borderId="20" xfId="4" applyFont="1" applyFill="1" applyBorder="1"/>
    <xf numFmtId="43" fontId="30" fillId="6" borderId="0" xfId="4" applyFont="1" applyFill="1" applyBorder="1"/>
    <xf numFmtId="0" fontId="38" fillId="0" borderId="0" xfId="0" applyFont="1" applyBorder="1" applyAlignment="1">
      <alignment horizontal="left"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wrapText="1"/>
    </xf>
    <xf numFmtId="0" fontId="4" fillId="0" borderId="0" xfId="5" applyFill="1"/>
    <xf numFmtId="0" fontId="11" fillId="0" borderId="0" xfId="0" applyFont="1" applyAlignment="1">
      <alignment horizontal="left" wrapText="1"/>
    </xf>
    <xf numFmtId="0" fontId="63" fillId="0" borderId="0" xfId="0" applyFont="1" applyFill="1" applyAlignment="1">
      <alignment wrapText="1"/>
    </xf>
    <xf numFmtId="0" fontId="13" fillId="10" borderId="0" xfId="0" quotePrefix="1" applyFont="1" applyFill="1" applyAlignment="1">
      <alignment horizontal="left" wrapText="1"/>
    </xf>
    <xf numFmtId="0" fontId="10" fillId="10" borderId="0" xfId="0" applyFont="1" applyFill="1" applyAlignment="1">
      <alignment horizontal="left" wrapText="1"/>
    </xf>
    <xf numFmtId="0" fontId="18" fillId="2" borderId="0" xfId="0" applyFont="1" applyFill="1" applyAlignment="1">
      <alignment horizontal="left" wrapText="1"/>
    </xf>
    <xf numFmtId="0" fontId="15" fillId="0" borderId="0" xfId="0" applyFont="1" applyAlignment="1">
      <alignment horizontal="left" wrapText="1"/>
    </xf>
    <xf numFmtId="0" fontId="63" fillId="0" borderId="0" xfId="0" applyFont="1" applyAlignment="1">
      <alignment horizontal="left" wrapText="1"/>
    </xf>
    <xf numFmtId="0" fontId="10" fillId="0" borderId="0" xfId="0" applyFont="1" applyAlignment="1">
      <alignment horizontal="left" wrapText="1"/>
    </xf>
    <xf numFmtId="0" fontId="36" fillId="10" borderId="0" xfId="0" applyFont="1" applyFill="1" applyBorder="1" applyAlignment="1">
      <alignment horizontal="left" vertical="top" wrapText="1"/>
    </xf>
    <xf numFmtId="0" fontId="31" fillId="0" borderId="13" xfId="2" applyFont="1" applyBorder="1" applyAlignment="1">
      <alignment horizontal="left" vertical="top" wrapText="1"/>
    </xf>
    <xf numFmtId="0" fontId="31" fillId="0" borderId="14" xfId="2" applyFont="1" applyBorder="1" applyAlignment="1">
      <alignment horizontal="left" vertical="top" wrapText="1"/>
    </xf>
    <xf numFmtId="0" fontId="31" fillId="0" borderId="5" xfId="2" applyFont="1" applyBorder="1" applyAlignment="1">
      <alignment horizontal="left" vertical="top" wrapText="1"/>
    </xf>
    <xf numFmtId="0" fontId="31" fillId="0" borderId="3" xfId="2" applyFont="1" applyBorder="1" applyAlignment="1">
      <alignment horizontal="left" vertical="top" wrapText="1"/>
    </xf>
    <xf numFmtId="0" fontId="31" fillId="0" borderId="4" xfId="2" applyFont="1" applyBorder="1" applyAlignment="1">
      <alignment horizontal="left" vertical="top" wrapText="1"/>
    </xf>
    <xf numFmtId="0" fontId="31" fillId="0" borderId="6" xfId="2" applyFont="1" applyBorder="1" applyAlignment="1">
      <alignment horizontal="left" vertical="top" wrapText="1"/>
    </xf>
    <xf numFmtId="0" fontId="31" fillId="0" borderId="0" xfId="2" applyFont="1" applyBorder="1" applyAlignment="1">
      <alignment horizontal="left" vertical="top" wrapText="1"/>
    </xf>
    <xf numFmtId="0" fontId="31" fillId="0" borderId="7" xfId="2" applyFont="1" applyBorder="1" applyAlignment="1">
      <alignment horizontal="left" vertical="top" wrapText="1"/>
    </xf>
    <xf numFmtId="0" fontId="31" fillId="0" borderId="8" xfId="2" applyFont="1" applyBorder="1" applyAlignment="1">
      <alignment horizontal="left" vertical="top" wrapText="1"/>
    </xf>
    <xf numFmtId="0" fontId="31" fillId="0" borderId="9" xfId="2" applyFont="1" applyBorder="1" applyAlignment="1">
      <alignment horizontal="left" vertical="top" wrapText="1"/>
    </xf>
    <xf numFmtId="0" fontId="31" fillId="0" borderId="10" xfId="2" applyFont="1" applyBorder="1" applyAlignment="1">
      <alignment horizontal="left" vertical="top" wrapText="1"/>
    </xf>
    <xf numFmtId="0" fontId="31" fillId="0" borderId="1" xfId="2" applyFont="1" applyBorder="1" applyAlignment="1">
      <alignment horizontal="left" vertical="top" wrapText="1"/>
    </xf>
    <xf numFmtId="0" fontId="35" fillId="0" borderId="1"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44" fillId="2" borderId="8" xfId="0" applyFont="1" applyFill="1" applyBorder="1" applyAlignment="1">
      <alignment horizontal="left" vertical="top" wrapText="1"/>
    </xf>
    <xf numFmtId="0" fontId="44" fillId="2" borderId="9" xfId="0" applyFont="1" applyFill="1" applyBorder="1" applyAlignment="1">
      <alignment horizontal="left" vertical="top" wrapText="1"/>
    </xf>
    <xf numFmtId="0" fontId="44" fillId="2" borderId="10" xfId="0" applyFont="1" applyFill="1" applyBorder="1" applyAlignment="1">
      <alignment horizontal="left" vertical="top" wrapText="1"/>
    </xf>
    <xf numFmtId="0" fontId="37" fillId="0" borderId="1" xfId="0" applyFont="1" applyBorder="1" applyAlignment="1">
      <alignment horizontal="left" vertical="top" wrapText="1"/>
    </xf>
    <xf numFmtId="0" fontId="37" fillId="0" borderId="13" xfId="0" applyFont="1" applyBorder="1" applyAlignment="1">
      <alignment horizontal="left" vertical="top" wrapText="1"/>
    </xf>
    <xf numFmtId="0" fontId="37" fillId="0" borderId="14" xfId="0" applyFont="1" applyBorder="1" applyAlignment="1">
      <alignment horizontal="left" vertical="top" wrapText="1"/>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 xfId="0" applyFont="1" applyFill="1" applyBorder="1" applyAlignment="1">
      <alignment horizontal="left" vertical="top" wrapText="1"/>
    </xf>
    <xf numFmtId="0" fontId="44" fillId="2" borderId="5" xfId="0" applyFont="1" applyFill="1" applyBorder="1" applyAlignment="1">
      <alignment horizontal="left" wrapText="1"/>
    </xf>
    <xf numFmtId="0" fontId="44" fillId="2" borderId="3" xfId="0" applyFont="1" applyFill="1" applyBorder="1" applyAlignment="1">
      <alignment horizontal="left" wrapText="1"/>
    </xf>
    <xf numFmtId="0" fontId="44" fillId="2" borderId="4" xfId="0" applyFont="1" applyFill="1" applyBorder="1" applyAlignment="1">
      <alignment horizontal="left" wrapText="1"/>
    </xf>
    <xf numFmtId="0" fontId="6" fillId="0" borderId="5"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6" fillId="0" borderId="10" xfId="0" applyFont="1" applyFill="1" applyBorder="1" applyAlignment="1">
      <alignment horizontal="left" wrapText="1"/>
    </xf>
    <xf numFmtId="0" fontId="11" fillId="0" borderId="0" xfId="0" applyFont="1" applyAlignment="1">
      <alignment horizontal="left" vertical="center" wrapText="1"/>
    </xf>
    <xf numFmtId="0" fontId="51" fillId="0" borderId="6" xfId="0" applyFont="1" applyBorder="1" applyAlignment="1">
      <alignment horizontal="left" vertical="top" wrapText="1"/>
    </xf>
    <xf numFmtId="0" fontId="51" fillId="0" borderId="0" xfId="0" applyFont="1" applyBorder="1" applyAlignment="1">
      <alignment horizontal="left" vertical="top" wrapText="1"/>
    </xf>
    <xf numFmtId="0" fontId="51" fillId="0" borderId="8" xfId="0" applyFont="1" applyBorder="1" applyAlignment="1">
      <alignment horizontal="left" vertical="top" wrapText="1"/>
    </xf>
    <xf numFmtId="0" fontId="51"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38" fillId="0" borderId="6" xfId="0" applyFont="1" applyBorder="1" applyAlignment="1">
      <alignment horizontal="left" wrapText="1"/>
    </xf>
    <xf numFmtId="0" fontId="38" fillId="0" borderId="0" xfId="0" applyFont="1" applyBorder="1" applyAlignment="1">
      <alignment horizontal="left"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38" fillId="0" borderId="37" xfId="2" applyFont="1" applyBorder="1" applyAlignment="1">
      <alignment horizontal="center"/>
    </xf>
    <xf numFmtId="0" fontId="38" fillId="0" borderId="35" xfId="2" applyFont="1" applyBorder="1" applyAlignment="1">
      <alignment horizontal="center"/>
    </xf>
    <xf numFmtId="0" fontId="38" fillId="0" borderId="36" xfId="2" applyFont="1" applyBorder="1" applyAlignment="1">
      <alignment horizontal="center"/>
    </xf>
    <xf numFmtId="0" fontId="44"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8" xfId="0" applyFont="1" applyBorder="1" applyAlignment="1">
      <alignment horizontal="left" vertical="top" wrapText="1"/>
    </xf>
    <xf numFmtId="0" fontId="44" fillId="0" borderId="9" xfId="0" applyFont="1" applyBorder="1" applyAlignment="1">
      <alignment horizontal="left" vertical="top" wrapText="1"/>
    </xf>
    <xf numFmtId="0" fontId="44" fillId="0" borderId="10" xfId="0" applyFont="1" applyBorder="1" applyAlignment="1">
      <alignment horizontal="left" vertical="top" wrapText="1"/>
    </xf>
    <xf numFmtId="0" fontId="38" fillId="0" borderId="38" xfId="2" applyFont="1" applyFill="1" applyBorder="1" applyAlignment="1">
      <alignment horizontal="center" wrapText="1"/>
    </xf>
    <xf numFmtId="0" fontId="38" fillId="0" borderId="39" xfId="2" applyFont="1" applyFill="1" applyBorder="1" applyAlignment="1">
      <alignment horizontal="center" wrapText="1"/>
    </xf>
    <xf numFmtId="0" fontId="38" fillId="0" borderId="17" xfId="2" applyFont="1" applyBorder="1" applyAlignment="1">
      <alignment horizontal="center" wrapText="1"/>
    </xf>
    <xf numFmtId="0" fontId="38" fillId="0" borderId="19" xfId="2" applyFont="1" applyBorder="1" applyAlignment="1">
      <alignment horizontal="center" wrapText="1"/>
    </xf>
    <xf numFmtId="0" fontId="34" fillId="0" borderId="16" xfId="2" applyFont="1" applyBorder="1" applyAlignment="1">
      <alignment horizontal="center" wrapText="1"/>
    </xf>
    <xf numFmtId="0" fontId="34" fillId="0" borderId="2" xfId="2" applyFont="1" applyBorder="1" applyAlignment="1">
      <alignment horizontal="center" wrapText="1"/>
    </xf>
    <xf numFmtId="0" fontId="34" fillId="0" borderId="17" xfId="2" applyFont="1" applyBorder="1" applyAlignment="1">
      <alignment horizontal="center" wrapText="1"/>
    </xf>
    <xf numFmtId="0" fontId="34" fillId="0" borderId="19" xfId="2" applyFont="1" applyBorder="1" applyAlignment="1">
      <alignment horizontal="center" wrapText="1"/>
    </xf>
    <xf numFmtId="0" fontId="34" fillId="0" borderId="15" xfId="2" applyFont="1" applyBorder="1" applyAlignment="1">
      <alignment horizontal="center"/>
    </xf>
    <xf numFmtId="0" fontId="34" fillId="0" borderId="18" xfId="2" applyFont="1" applyBorder="1" applyAlignment="1">
      <alignment horizontal="center"/>
    </xf>
    <xf numFmtId="0" fontId="72" fillId="0" borderId="15" xfId="2" applyFont="1" applyBorder="1" applyAlignment="1">
      <alignment horizontal="center" wrapText="1"/>
    </xf>
    <xf numFmtId="0" fontId="72" fillId="0" borderId="16" xfId="2" applyFont="1" applyBorder="1" applyAlignment="1">
      <alignment horizontal="center" wrapText="1"/>
    </xf>
    <xf numFmtId="0" fontId="72" fillId="0" borderId="17" xfId="2" applyFont="1" applyBorder="1" applyAlignment="1">
      <alignment horizontal="center" wrapText="1"/>
    </xf>
    <xf numFmtId="0" fontId="38" fillId="3" borderId="1" xfId="0" applyFont="1" applyFill="1" applyBorder="1" applyAlignment="1">
      <alignment horizontal="center" wrapText="1"/>
    </xf>
    <xf numFmtId="0" fontId="38" fillId="3" borderId="14" xfId="0" applyFont="1" applyFill="1" applyBorder="1" applyAlignment="1">
      <alignment horizontal="center" wrapText="1"/>
    </xf>
    <xf numFmtId="0" fontId="38" fillId="0" borderId="0" xfId="0" applyFont="1" applyFill="1" applyBorder="1" applyAlignment="1">
      <alignment horizontal="center" wrapText="1"/>
    </xf>
    <xf numFmtId="0" fontId="38" fillId="12" borderId="0" xfId="0" applyFont="1" applyFill="1" applyAlignment="1">
      <alignment horizontal="left" vertical="top" wrapText="1"/>
    </xf>
    <xf numFmtId="0" fontId="38" fillId="12" borderId="0" xfId="0" applyFont="1" applyFill="1" applyBorder="1" applyAlignment="1">
      <alignment horizontal="left" vertical="top" wrapText="1"/>
    </xf>
    <xf numFmtId="0" fontId="45" fillId="3" borderId="1" xfId="0" applyFont="1" applyFill="1" applyBorder="1" applyAlignment="1">
      <alignment horizontal="center" wrapText="1"/>
    </xf>
    <xf numFmtId="0" fontId="45" fillId="3" borderId="13" xfId="0" applyFont="1" applyFill="1" applyBorder="1" applyAlignment="1">
      <alignment horizontal="center" wrapText="1"/>
    </xf>
    <xf numFmtId="0" fontId="6" fillId="0" borderId="0" xfId="0" quotePrefix="1" applyFont="1" applyFill="1" applyBorder="1" applyAlignment="1">
      <alignment horizontal="left" vertical="top" wrapText="1"/>
    </xf>
    <xf numFmtId="0" fontId="6" fillId="0" borderId="0" xfId="0" applyFont="1" applyFill="1" applyBorder="1" applyAlignment="1">
      <alignment horizontal="left" vertical="top" wrapText="1"/>
    </xf>
    <xf numFmtId="0" fontId="45" fillId="3" borderId="1" xfId="0" quotePrefix="1" applyFont="1" applyFill="1" applyBorder="1" applyAlignment="1">
      <alignment horizontal="center" wrapText="1"/>
    </xf>
    <xf numFmtId="0" fontId="45" fillId="3" borderId="14" xfId="0" applyFont="1" applyFill="1" applyBorder="1" applyAlignment="1">
      <alignment horizontal="center" wrapText="1"/>
    </xf>
    <xf numFmtId="0" fontId="45" fillId="3" borderId="29" xfId="0" applyFont="1" applyFill="1" applyBorder="1" applyAlignment="1">
      <alignment horizontal="center" wrapText="1"/>
    </xf>
    <xf numFmtId="0" fontId="6" fillId="0" borderId="5" xfId="0" quotePrefix="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4" fontId="34" fillId="11" borderId="5" xfId="2" applyNumberFormat="1" applyFont="1" applyFill="1" applyBorder="1" applyAlignment="1">
      <alignment horizontal="left" vertical="center" wrapText="1"/>
    </xf>
    <xf numFmtId="14" fontId="34" fillId="11" borderId="4" xfId="2" applyNumberFormat="1" applyFont="1" applyFill="1" applyBorder="1" applyAlignment="1">
      <alignment horizontal="left" vertical="center" wrapText="1"/>
    </xf>
    <xf numFmtId="0" fontId="30" fillId="0" borderId="0" xfId="2" applyFont="1" applyFill="1" applyAlignment="1">
      <alignment horizontal="left"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6" fillId="0" borderId="6" xfId="0" applyFont="1" applyBorder="1" applyAlignment="1">
      <alignment horizontal="left" vertical="top" wrapText="1"/>
    </xf>
    <xf numFmtId="0" fontId="66" fillId="0" borderId="0" xfId="0" applyFont="1" applyBorder="1" applyAlignment="1">
      <alignment horizontal="left" vertical="top" wrapText="1"/>
    </xf>
    <xf numFmtId="0" fontId="66" fillId="0" borderId="7" xfId="0" applyFont="1" applyBorder="1" applyAlignment="1">
      <alignment horizontal="left" vertical="top" wrapText="1"/>
    </xf>
    <xf numFmtId="0" fontId="44" fillId="0" borderId="5" xfId="0" quotePrefix="1" applyFont="1" applyFill="1" applyBorder="1" applyAlignment="1">
      <alignment horizontal="left" vertical="top" wrapText="1"/>
    </xf>
    <xf numFmtId="0" fontId="44" fillId="0" borderId="3" xfId="0" applyFont="1" applyFill="1" applyBorder="1" applyAlignment="1">
      <alignment horizontal="left" vertical="top" wrapText="1"/>
    </xf>
    <xf numFmtId="0" fontId="44" fillId="0" borderId="4" xfId="0" applyFont="1" applyFill="1" applyBorder="1" applyAlignment="1">
      <alignment horizontal="left" vertical="top" wrapText="1"/>
    </xf>
    <xf numFmtId="0" fontId="44" fillId="0" borderId="6"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7" xfId="0" applyFont="1" applyFill="1" applyBorder="1" applyAlignment="1">
      <alignment horizontal="left" vertical="top" wrapText="1"/>
    </xf>
    <xf numFmtId="0" fontId="44" fillId="0" borderId="8" xfId="0" applyFont="1" applyFill="1" applyBorder="1" applyAlignment="1">
      <alignment horizontal="left" vertical="top" wrapText="1"/>
    </xf>
    <xf numFmtId="0" fontId="44" fillId="0" borderId="9" xfId="0" applyFont="1" applyFill="1" applyBorder="1" applyAlignment="1">
      <alignment horizontal="left" vertical="top" wrapText="1"/>
    </xf>
    <xf numFmtId="0" fontId="44" fillId="0" borderId="10" xfId="0" applyFont="1" applyFill="1" applyBorder="1" applyAlignment="1">
      <alignment horizontal="left" vertical="top" wrapText="1"/>
    </xf>
    <xf numFmtId="0" fontId="38" fillId="3" borderId="1" xfId="0" quotePrefix="1" applyFont="1" applyFill="1" applyBorder="1" applyAlignment="1">
      <alignment horizontal="center" vertical="center" wrapText="1"/>
    </xf>
    <xf numFmtId="0" fontId="38" fillId="3" borderId="13" xfId="0" quotePrefix="1" applyFont="1" applyFill="1" applyBorder="1" applyAlignment="1">
      <alignment horizontal="center" vertical="center" wrapText="1"/>
    </xf>
    <xf numFmtId="0" fontId="38" fillId="3" borderId="14" xfId="0" quotePrefix="1" applyFont="1" applyFill="1" applyBorder="1" applyAlignment="1">
      <alignment horizontal="center" vertical="center" wrapText="1"/>
    </xf>
    <xf numFmtId="0" fontId="45" fillId="0" borderId="5"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8" xfId="0" applyFont="1" applyBorder="1" applyAlignment="1">
      <alignment horizontal="left" vertical="top" wrapText="1"/>
    </xf>
    <xf numFmtId="0" fontId="45" fillId="0" borderId="9" xfId="0" applyFont="1" applyBorder="1" applyAlignment="1">
      <alignment horizontal="left" vertical="top" wrapText="1"/>
    </xf>
    <xf numFmtId="0" fontId="45" fillId="0" borderId="10" xfId="0" applyFont="1" applyBorder="1" applyAlignment="1">
      <alignment horizontal="left" vertical="top" wrapText="1"/>
    </xf>
    <xf numFmtId="0" fontId="44" fillId="0" borderId="5" xfId="0" quotePrefix="1" applyFont="1" applyBorder="1" applyAlignment="1">
      <alignment horizontal="left" vertical="top" wrapText="1"/>
    </xf>
    <xf numFmtId="0" fontId="44" fillId="0" borderId="1" xfId="0" quotePrefix="1"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5" xfId="0" applyFont="1" applyBorder="1" applyAlignment="1">
      <alignment horizontal="left" wrapText="1"/>
    </xf>
    <xf numFmtId="0" fontId="44" fillId="0" borderId="3" xfId="0" applyFont="1" applyBorder="1" applyAlignment="1">
      <alignment horizontal="left" wrapText="1"/>
    </xf>
    <xf numFmtId="0" fontId="44" fillId="0" borderId="4" xfId="0" applyFont="1" applyBorder="1" applyAlignment="1">
      <alignment horizontal="left" wrapText="1"/>
    </xf>
    <xf numFmtId="0" fontId="44" fillId="0" borderId="8" xfId="0" applyFont="1" applyBorder="1" applyAlignment="1">
      <alignment horizontal="left" wrapText="1"/>
    </xf>
    <xf numFmtId="0" fontId="44" fillId="0" borderId="9" xfId="0" applyFont="1" applyBorder="1" applyAlignment="1">
      <alignment horizontal="left" wrapText="1"/>
    </xf>
    <xf numFmtId="0" fontId="44" fillId="0" borderId="10" xfId="0" applyFont="1" applyBorder="1" applyAlignment="1">
      <alignment horizontal="left" wrapText="1"/>
    </xf>
    <xf numFmtId="0" fontId="44" fillId="0" borderId="1" xfId="0" applyFont="1" applyBorder="1" applyAlignment="1">
      <alignment horizontal="left" vertical="top" wrapText="1"/>
    </xf>
    <xf numFmtId="0" fontId="45" fillId="0" borderId="1" xfId="0" applyFont="1" applyBorder="1" applyAlignment="1">
      <alignment horizontal="left" wrapText="1"/>
    </xf>
    <xf numFmtId="0" fontId="45" fillId="0" borderId="13" xfId="0" applyFont="1" applyBorder="1" applyAlignment="1">
      <alignment horizontal="left" wrapText="1"/>
    </xf>
    <xf numFmtId="0" fontId="45" fillId="0" borderId="14" xfId="0" applyFont="1" applyBorder="1" applyAlignment="1">
      <alignment horizontal="left" wrapText="1"/>
    </xf>
    <xf numFmtId="14" fontId="74" fillId="11" borderId="0" xfId="2" applyNumberFormat="1" applyFont="1" applyFill="1" applyBorder="1" applyAlignment="1">
      <alignment horizontal="center" vertical="center"/>
    </xf>
    <xf numFmtId="0" fontId="38" fillId="12" borderId="6" xfId="0" applyFont="1" applyFill="1" applyBorder="1" applyAlignment="1">
      <alignment horizontal="left" vertical="top" wrapText="1"/>
    </xf>
    <xf numFmtId="0" fontId="38" fillId="12" borderId="21" xfId="0" applyFont="1" applyFill="1" applyBorder="1" applyAlignment="1">
      <alignment horizontal="left" vertical="top" wrapText="1"/>
    </xf>
    <xf numFmtId="0" fontId="44" fillId="0" borderId="6" xfId="0" applyFont="1" applyBorder="1" applyAlignment="1">
      <alignment horizontal="left" vertical="top" wrapText="1"/>
    </xf>
    <xf numFmtId="0" fontId="44" fillId="0" borderId="0" xfId="0" applyFont="1" applyBorder="1" applyAlignment="1">
      <alignment horizontal="left" vertical="top" wrapText="1"/>
    </xf>
    <xf numFmtId="0" fontId="44" fillId="0" borderId="7" xfId="0" applyFont="1" applyBorder="1" applyAlignment="1">
      <alignment horizontal="left" vertical="top" wrapText="1"/>
    </xf>
    <xf numFmtId="0" fontId="72" fillId="0" borderId="0" xfId="0" applyFont="1" applyAlignment="1">
      <alignment horizontal="center" wrapText="1"/>
    </xf>
    <xf numFmtId="0" fontId="72" fillId="0" borderId="9" xfId="0" applyFont="1" applyBorder="1" applyAlignment="1">
      <alignment horizontal="center" wrapText="1"/>
    </xf>
    <xf numFmtId="0" fontId="38" fillId="0" borderId="1" xfId="0" applyFont="1" applyFill="1" applyBorder="1" applyAlignment="1">
      <alignment horizontal="left"/>
    </xf>
    <xf numFmtId="0" fontId="38" fillId="0" borderId="13" xfId="0" applyFont="1" applyFill="1" applyBorder="1" applyAlignment="1">
      <alignment horizontal="left"/>
    </xf>
    <xf numFmtId="0" fontId="38" fillId="0" borderId="14" xfId="0" applyFont="1" applyFill="1" applyBorder="1" applyAlignment="1">
      <alignment horizontal="left"/>
    </xf>
    <xf numFmtId="0" fontId="6" fillId="0" borderId="0" xfId="0" applyFont="1" applyAlignment="1">
      <alignment horizontal="left" wrapText="1"/>
    </xf>
    <xf numFmtId="0" fontId="38" fillId="0" borderId="5" xfId="0" applyFont="1" applyBorder="1" applyAlignment="1">
      <alignment horizontal="left" wrapText="1"/>
    </xf>
    <xf numFmtId="0" fontId="38" fillId="0" borderId="3" xfId="0" applyFont="1" applyBorder="1" applyAlignment="1">
      <alignment horizontal="left" wrapText="1"/>
    </xf>
    <xf numFmtId="0" fontId="38" fillId="0" borderId="6" xfId="0" applyFont="1" applyFill="1" applyBorder="1" applyAlignment="1">
      <alignment horizontal="left" wrapText="1"/>
    </xf>
    <xf numFmtId="0" fontId="38" fillId="0" borderId="0" xfId="0" applyFont="1" applyFill="1" applyBorder="1" applyAlignment="1">
      <alignment horizontal="left" wrapText="1"/>
    </xf>
    <xf numFmtId="0" fontId="6" fillId="0" borderId="7" xfId="0" applyFont="1" applyBorder="1" applyAlignment="1">
      <alignment horizontal="left" vertical="top" wrapText="1"/>
    </xf>
    <xf numFmtId="0" fontId="18" fillId="2" borderId="5" xfId="0" applyFont="1" applyFill="1" applyBorder="1" applyAlignment="1">
      <alignment horizontal="left" wrapText="1"/>
    </xf>
    <xf numFmtId="0" fontId="18" fillId="2" borderId="3" xfId="0" applyFont="1" applyFill="1" applyBorder="1" applyAlignment="1">
      <alignment horizontal="left" wrapText="1"/>
    </xf>
    <xf numFmtId="0" fontId="18" fillId="2" borderId="4" xfId="0" applyFont="1" applyFill="1" applyBorder="1" applyAlignment="1">
      <alignment horizontal="left"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38" fillId="0" borderId="6" xfId="0" applyFont="1" applyBorder="1" applyAlignment="1">
      <alignment horizontal="left" vertical="top" wrapText="1"/>
    </xf>
    <xf numFmtId="0" fontId="38" fillId="0" borderId="6" xfId="0" applyFont="1" applyBorder="1" applyAlignment="1">
      <alignment horizontal="left"/>
    </xf>
    <xf numFmtId="0" fontId="6" fillId="0" borderId="0" xfId="0" applyFont="1" applyBorder="1" applyAlignment="1">
      <alignment horizontal="left"/>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DC6B2F"/>
      <color rgb="FF41B6E6"/>
      <color rgb="FFF0B323"/>
      <color rgb="FF48A23F"/>
      <color rgb="FF00857D"/>
      <color rgb="FF72246C"/>
      <color rgb="FF97999B"/>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mons.wikimedia.org/wiki/File:Ic_lock_outline_48px.svg"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70816</xdr:colOff>
      <xdr:row>0</xdr:row>
      <xdr:rowOff>70817</xdr:rowOff>
    </xdr:from>
    <xdr:to>
      <xdr:col>17</xdr:col>
      <xdr:colOff>533815</xdr:colOff>
      <xdr:row>4</xdr:row>
      <xdr:rowOff>84702</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6026012" y="70817"/>
          <a:ext cx="5681042" cy="1090624"/>
        </a:xfrm>
        <a:prstGeom prst="rect">
          <a:avLst/>
        </a:prstGeom>
      </xdr:spPr>
    </xdr:pic>
    <xdr:clientData/>
  </xdr:twoCellAnchor>
  <xdr:twoCellAnchor editAs="oneCell">
    <xdr:from>
      <xdr:col>0</xdr:col>
      <xdr:colOff>223068</xdr:colOff>
      <xdr:row>7</xdr:row>
      <xdr:rowOff>87084</xdr:rowOff>
    </xdr:from>
    <xdr:to>
      <xdr:col>0</xdr:col>
      <xdr:colOff>561645</xdr:colOff>
      <xdr:row>8</xdr:row>
      <xdr:rowOff>11890</xdr:rowOff>
    </xdr:to>
    <xdr:pic>
      <xdr:nvPicPr>
        <xdr:cNvPr id="4" name="Picture 3">
          <a:extLst>
            <a:ext uri="{FF2B5EF4-FFF2-40B4-BE49-F238E27FC236}">
              <a16:creationId xmlns:a16="http://schemas.microsoft.com/office/drawing/2014/main" id="{74D937CD-484B-48F1-9805-46CDA9525C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223068" y="2036908"/>
          <a:ext cx="338577" cy="339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809625</xdr:colOff>
      <xdr:row>6</xdr:row>
      <xdr:rowOff>28574</xdr:rowOff>
    </xdr:from>
    <xdr:to>
      <xdr:col>0</xdr:col>
      <xdr:colOff>1457324</xdr:colOff>
      <xdr:row>6</xdr:row>
      <xdr:rowOff>476249</xdr:rowOff>
    </xdr:to>
    <xdr:pic>
      <xdr:nvPicPr>
        <xdr:cNvPr id="2" name="Picture 1">
          <a:extLst>
            <a:ext uri="{FF2B5EF4-FFF2-40B4-BE49-F238E27FC236}">
              <a16:creationId xmlns:a16="http://schemas.microsoft.com/office/drawing/2014/main" id="{9BBFBF90-DA13-41FF-A6B1-3B9631EE1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809625" y="1676399"/>
          <a:ext cx="647699"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552451</xdr:colOff>
      <xdr:row>5</xdr:row>
      <xdr:rowOff>447674</xdr:rowOff>
    </xdr:from>
    <xdr:to>
      <xdr:col>0</xdr:col>
      <xdr:colOff>1047750</xdr:colOff>
      <xdr:row>7</xdr:row>
      <xdr:rowOff>28574</xdr:rowOff>
    </xdr:to>
    <xdr:pic>
      <xdr:nvPicPr>
        <xdr:cNvPr id="2" name="Picture 1">
          <a:extLst>
            <a:ext uri="{FF2B5EF4-FFF2-40B4-BE49-F238E27FC236}">
              <a16:creationId xmlns:a16="http://schemas.microsoft.com/office/drawing/2014/main" id="{35CE01E7-6F6D-414F-B59A-D85CA8089B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552451" y="1733549"/>
          <a:ext cx="495299"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5</xdr:row>
      <xdr:rowOff>228599</xdr:rowOff>
    </xdr:from>
    <xdr:to>
      <xdr:col>0</xdr:col>
      <xdr:colOff>962025</xdr:colOff>
      <xdr:row>6</xdr:row>
      <xdr:rowOff>505556</xdr:rowOff>
    </xdr:to>
    <xdr:pic>
      <xdr:nvPicPr>
        <xdr:cNvPr id="2" name="Picture 1">
          <a:extLst>
            <a:ext uri="{FF2B5EF4-FFF2-40B4-BE49-F238E27FC236}">
              <a16:creationId xmlns:a16="http://schemas.microsoft.com/office/drawing/2014/main" id="{C87C264A-90BD-4214-9724-0DB978E00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0050" y="1476374"/>
          <a:ext cx="561975" cy="505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5</xdr:row>
      <xdr:rowOff>228599</xdr:rowOff>
    </xdr:from>
    <xdr:to>
      <xdr:col>0</xdr:col>
      <xdr:colOff>1162050</xdr:colOff>
      <xdr:row>6</xdr:row>
      <xdr:rowOff>504825</xdr:rowOff>
    </xdr:to>
    <xdr:pic>
      <xdr:nvPicPr>
        <xdr:cNvPr id="2" name="Picture 1">
          <a:extLst>
            <a:ext uri="{FF2B5EF4-FFF2-40B4-BE49-F238E27FC236}">
              <a16:creationId xmlns:a16="http://schemas.microsoft.com/office/drawing/2014/main" id="{35F7EAA3-D5DD-4582-85E8-A30C1C49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47700" y="1552574"/>
          <a:ext cx="514350" cy="5048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470927</xdr:colOff>
      <xdr:row>6</xdr:row>
      <xdr:rowOff>1400</xdr:rowOff>
    </xdr:from>
    <xdr:to>
      <xdr:col>0</xdr:col>
      <xdr:colOff>1114144</xdr:colOff>
      <xdr:row>7</xdr:row>
      <xdr:rowOff>11207</xdr:rowOff>
    </xdr:to>
    <xdr:pic>
      <xdr:nvPicPr>
        <xdr:cNvPr id="2" name="Picture 1">
          <a:extLst>
            <a:ext uri="{FF2B5EF4-FFF2-40B4-BE49-F238E27FC236}">
              <a16:creationId xmlns:a16="http://schemas.microsoft.com/office/drawing/2014/main" id="{4205067D-A027-4092-8BE3-346D26BD6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70927" y="1458165"/>
          <a:ext cx="638455" cy="5476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176213</xdr:colOff>
      <xdr:row>6</xdr:row>
      <xdr:rowOff>0</xdr:rowOff>
    </xdr:from>
    <xdr:to>
      <xdr:col>0</xdr:col>
      <xdr:colOff>485774</xdr:colOff>
      <xdr:row>6</xdr:row>
      <xdr:rowOff>503289</xdr:rowOff>
    </xdr:to>
    <xdr:pic>
      <xdr:nvPicPr>
        <xdr:cNvPr id="2" name="Picture 1">
          <a:extLst>
            <a:ext uri="{FF2B5EF4-FFF2-40B4-BE49-F238E27FC236}">
              <a16:creationId xmlns:a16="http://schemas.microsoft.com/office/drawing/2014/main" id="{3F9EAB87-6B38-46AC-B5A1-26346CAE7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76213" y="1443038"/>
          <a:ext cx="309561" cy="5032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AC45"/>
  <sheetViews>
    <sheetView showGridLines="0" tabSelected="1" zoomScale="85" zoomScaleNormal="85" zoomScalePageLayoutView="70" workbookViewId="0"/>
  </sheetViews>
  <sheetFormatPr defaultColWidth="9" defaultRowHeight="14.25" x14ac:dyDescent="0.2"/>
  <cols>
    <col min="1" max="1" width="11" style="4" customWidth="1"/>
    <col min="2" max="5" width="9" style="4"/>
    <col min="6" max="6" width="9" style="4" customWidth="1"/>
    <col min="7" max="14" width="9" style="4"/>
    <col min="15" max="15" width="9.7109375" style="4" customWidth="1"/>
    <col min="16" max="17" width="9" style="4"/>
    <col min="18" max="18" width="10" style="4" customWidth="1"/>
    <col min="19" max="16384" width="9" style="4"/>
  </cols>
  <sheetData>
    <row r="1" spans="1:29" ht="20.25" x14ac:dyDescent="0.3">
      <c r="A1" s="3" t="s">
        <v>5</v>
      </c>
    </row>
    <row r="2" spans="1:29" ht="20.25" x14ac:dyDescent="0.3">
      <c r="A2" s="3" t="s">
        <v>1</v>
      </c>
    </row>
    <row r="3" spans="1:29" ht="20.25" x14ac:dyDescent="0.3">
      <c r="A3" s="427" t="s">
        <v>231</v>
      </c>
      <c r="B3" s="25"/>
      <c r="C3" s="25"/>
      <c r="D3" s="25"/>
      <c r="E3" s="25"/>
      <c r="F3" s="25"/>
    </row>
    <row r="4" spans="1:29" ht="22.5" customHeight="1" x14ac:dyDescent="0.3">
      <c r="A4" s="30" t="s">
        <v>281</v>
      </c>
    </row>
    <row r="5" spans="1:29" ht="15" x14ac:dyDescent="0.25">
      <c r="A5" s="5"/>
      <c r="B5" s="6"/>
    </row>
    <row r="6" spans="1:29" s="7" customFormat="1" ht="20.25" x14ac:dyDescent="0.3">
      <c r="A6" s="3" t="s">
        <v>0</v>
      </c>
    </row>
    <row r="7" spans="1:29" s="1" customFormat="1" ht="35.1" customHeight="1" x14ac:dyDescent="0.3">
      <c r="A7" s="310"/>
      <c r="B7" s="7" t="s">
        <v>102</v>
      </c>
      <c r="C7" s="7"/>
      <c r="D7" s="7"/>
      <c r="E7" s="7"/>
      <c r="F7" s="311"/>
      <c r="G7" s="311"/>
      <c r="H7" s="311"/>
      <c r="I7" s="311"/>
      <c r="J7" s="311"/>
      <c r="K7" s="311"/>
      <c r="L7" s="311"/>
      <c r="M7" s="311"/>
      <c r="N7" s="311"/>
      <c r="O7" s="311"/>
      <c r="P7" s="7"/>
      <c r="Q7" s="7"/>
      <c r="R7" s="7"/>
      <c r="S7" s="7"/>
      <c r="V7" s="7"/>
      <c r="W7" s="7"/>
      <c r="X7" s="7"/>
      <c r="Y7" s="7"/>
      <c r="Z7" s="7"/>
      <c r="AA7" s="7"/>
      <c r="AB7" s="7"/>
      <c r="AC7" s="7"/>
    </row>
    <row r="8" spans="1:29" s="1" customFormat="1" ht="32.65" customHeight="1" x14ac:dyDescent="0.3">
      <c r="B8" s="477" t="s">
        <v>244</v>
      </c>
      <c r="C8" s="477"/>
      <c r="D8" s="477"/>
      <c r="E8" s="477"/>
      <c r="F8" s="477"/>
      <c r="G8" s="477"/>
      <c r="H8" s="477"/>
      <c r="I8" s="477"/>
      <c r="J8" s="477"/>
      <c r="K8" s="477"/>
      <c r="L8" s="477"/>
      <c r="M8" s="477"/>
      <c r="N8" s="477"/>
      <c r="O8" s="477"/>
      <c r="P8" s="477"/>
      <c r="Q8" s="477"/>
      <c r="R8" s="477"/>
      <c r="S8" s="7"/>
      <c r="V8" s="7"/>
      <c r="W8" s="7"/>
      <c r="X8" s="7"/>
      <c r="Y8" s="7"/>
      <c r="Z8" s="7"/>
      <c r="AA8" s="7"/>
      <c r="AB8" s="7"/>
      <c r="AC8" s="7"/>
    </row>
    <row r="9" spans="1:29" s="1" customFormat="1" ht="30" customHeight="1" x14ac:dyDescent="0.3">
      <c r="A9" s="312"/>
      <c r="B9" s="7" t="s">
        <v>104</v>
      </c>
      <c r="C9" s="7"/>
      <c r="D9" s="7"/>
      <c r="E9" s="7"/>
      <c r="F9" s="7"/>
      <c r="G9" s="7"/>
      <c r="H9" s="7"/>
      <c r="I9" s="7"/>
      <c r="J9" s="7"/>
      <c r="K9" s="7"/>
      <c r="L9" s="7"/>
      <c r="M9" s="7"/>
      <c r="N9" s="7"/>
      <c r="O9" s="7"/>
      <c r="P9" s="7"/>
      <c r="Q9" s="7"/>
      <c r="R9" s="7"/>
      <c r="S9" s="7"/>
      <c r="V9" s="7"/>
      <c r="W9" s="7"/>
      <c r="X9" s="7"/>
      <c r="Y9" s="7"/>
      <c r="Z9" s="7"/>
      <c r="AA9" s="7"/>
      <c r="AB9" s="7"/>
      <c r="AC9" s="7"/>
    </row>
    <row r="10" spans="1:29" s="2" customFormat="1" ht="33" customHeight="1" x14ac:dyDescent="0.3">
      <c r="A10" s="17" t="s">
        <v>138</v>
      </c>
      <c r="B10" s="478" t="s">
        <v>276</v>
      </c>
      <c r="C10" s="478"/>
      <c r="D10" s="478"/>
      <c r="E10" s="478"/>
      <c r="F10" s="478"/>
      <c r="G10" s="478"/>
      <c r="H10" s="478"/>
      <c r="I10" s="478"/>
      <c r="J10" s="478"/>
      <c r="K10" s="478"/>
      <c r="L10" s="478"/>
      <c r="M10" s="478"/>
      <c r="N10" s="478"/>
      <c r="O10" s="478"/>
      <c r="P10" s="478"/>
      <c r="Q10" s="478"/>
      <c r="R10" s="478"/>
      <c r="S10" s="9"/>
      <c r="V10" s="9"/>
      <c r="W10" s="9"/>
      <c r="X10" s="9"/>
      <c r="Y10" s="9"/>
      <c r="Z10" s="9"/>
      <c r="AA10" s="9"/>
      <c r="AB10" s="9"/>
      <c r="AC10" s="9"/>
    </row>
    <row r="11" spans="1:29" s="2" customFormat="1" ht="13.5" customHeight="1" x14ac:dyDescent="0.3">
      <c r="A11" s="9"/>
      <c r="B11" s="9"/>
      <c r="C11" s="9"/>
      <c r="D11" s="9"/>
      <c r="E11" s="9"/>
      <c r="F11" s="9"/>
      <c r="G11" s="9"/>
      <c r="H11" s="9"/>
      <c r="I11" s="9"/>
      <c r="J11" s="9"/>
      <c r="K11" s="9"/>
      <c r="L11" s="9"/>
      <c r="M11" s="9"/>
      <c r="N11" s="9"/>
      <c r="O11" s="9"/>
      <c r="P11" s="9"/>
      <c r="Q11" s="9"/>
      <c r="R11" s="9"/>
      <c r="S11" s="9"/>
      <c r="V11" s="9"/>
      <c r="W11" s="9"/>
      <c r="X11" s="9"/>
      <c r="Y11" s="9"/>
      <c r="Z11" s="9"/>
      <c r="AA11" s="9"/>
      <c r="AB11" s="9"/>
      <c r="AC11" s="9"/>
    </row>
    <row r="12" spans="1:29" s="7" customFormat="1" ht="105" customHeight="1" x14ac:dyDescent="0.3">
      <c r="A12" s="12" t="s">
        <v>175</v>
      </c>
      <c r="B12" s="483" t="s">
        <v>189</v>
      </c>
      <c r="C12" s="483"/>
      <c r="D12" s="483"/>
      <c r="E12" s="483"/>
      <c r="F12" s="483"/>
      <c r="G12" s="483"/>
      <c r="H12" s="483"/>
      <c r="I12" s="483"/>
      <c r="J12" s="483"/>
      <c r="K12" s="483"/>
      <c r="L12" s="483"/>
      <c r="M12" s="483"/>
      <c r="N12" s="483"/>
      <c r="O12" s="483"/>
      <c r="P12" s="483"/>
      <c r="Q12" s="483"/>
      <c r="R12" s="408"/>
      <c r="T12" s="9"/>
      <c r="U12" s="9"/>
      <c r="V12" s="9"/>
      <c r="W12" s="9"/>
      <c r="X12" s="9"/>
    </row>
    <row r="13" spans="1:29" s="2" customFormat="1" ht="18.75" x14ac:dyDescent="0.3">
      <c r="A13" s="9"/>
      <c r="B13" s="9"/>
      <c r="C13" s="9"/>
      <c r="D13" s="9"/>
      <c r="E13" s="9"/>
      <c r="F13" s="9"/>
      <c r="G13" s="9"/>
      <c r="H13" s="9"/>
      <c r="I13" s="9"/>
      <c r="J13" s="9"/>
      <c r="K13" s="9"/>
      <c r="L13" s="9"/>
      <c r="M13" s="9"/>
      <c r="N13" s="9"/>
      <c r="O13" s="9"/>
      <c r="P13" s="9"/>
      <c r="Q13" s="9"/>
      <c r="R13" s="9"/>
      <c r="S13" s="9"/>
      <c r="V13" s="9"/>
      <c r="W13" s="9"/>
      <c r="X13" s="9"/>
      <c r="Y13" s="9"/>
      <c r="Z13" s="9"/>
      <c r="AA13" s="9"/>
      <c r="AB13" s="9"/>
      <c r="AC13" s="9"/>
    </row>
    <row r="14" spans="1:29" s="9" customFormat="1" ht="18" customHeight="1" x14ac:dyDescent="0.25">
      <c r="A14" s="8">
        <v>1</v>
      </c>
      <c r="B14" s="9" t="s">
        <v>35</v>
      </c>
    </row>
    <row r="15" spans="1:29" s="9" customFormat="1" ht="8.65" customHeight="1" x14ac:dyDescent="0.3">
      <c r="A15" s="10"/>
    </row>
    <row r="16" spans="1:29" s="9" customFormat="1" ht="18" x14ac:dyDescent="0.25">
      <c r="A16" s="8">
        <v>2</v>
      </c>
      <c r="B16" s="9" t="s">
        <v>105</v>
      </c>
    </row>
    <row r="17" spans="1:18" s="9" customFormat="1" ht="12" customHeight="1" x14ac:dyDescent="0.25">
      <c r="A17" s="8"/>
    </row>
    <row r="18" spans="1:18" s="9" customFormat="1" ht="18" x14ac:dyDescent="0.25">
      <c r="A18" s="8">
        <v>3</v>
      </c>
      <c r="B18" s="9" t="s">
        <v>106</v>
      </c>
    </row>
    <row r="19" spans="1:18" s="9" customFormat="1" ht="9.75" customHeight="1" x14ac:dyDescent="0.25">
      <c r="A19" s="8"/>
    </row>
    <row r="20" spans="1:18" s="9" customFormat="1" ht="18" x14ac:dyDescent="0.25">
      <c r="A20" s="11">
        <v>4</v>
      </c>
      <c r="B20" s="9" t="s">
        <v>23</v>
      </c>
    </row>
    <row r="21" spans="1:18" s="7" customFormat="1" ht="11.65" customHeight="1" x14ac:dyDescent="0.25">
      <c r="A21" s="11"/>
    </row>
    <row r="22" spans="1:18" s="7" customFormat="1" ht="18" x14ac:dyDescent="0.25">
      <c r="A22" s="12">
        <v>5</v>
      </c>
      <c r="B22" s="7" t="s">
        <v>174</v>
      </c>
    </row>
    <row r="23" spans="1:18" s="7" customFormat="1" ht="18.75" x14ac:dyDescent="0.3">
      <c r="A23" s="13"/>
      <c r="C23" s="14" t="s">
        <v>24</v>
      </c>
    </row>
    <row r="24" spans="1:18" s="7" customFormat="1" ht="9" customHeight="1" x14ac:dyDescent="0.25">
      <c r="A24" s="13"/>
    </row>
    <row r="25" spans="1:18" s="7" customFormat="1" ht="18.75" x14ac:dyDescent="0.3">
      <c r="A25" s="13"/>
      <c r="B25" s="15" t="s">
        <v>22</v>
      </c>
    </row>
    <row r="26" spans="1:18" s="7" customFormat="1" ht="9.75" customHeight="1" x14ac:dyDescent="0.3">
      <c r="A26" s="13"/>
      <c r="B26" s="15"/>
    </row>
    <row r="27" spans="1:18" s="7" customFormat="1" ht="45.75" customHeight="1" x14ac:dyDescent="0.25">
      <c r="A27" s="12">
        <v>6</v>
      </c>
      <c r="B27" s="482" t="s">
        <v>38</v>
      </c>
      <c r="C27" s="482"/>
      <c r="D27" s="482"/>
      <c r="E27" s="482"/>
      <c r="F27" s="482"/>
      <c r="G27" s="482"/>
      <c r="H27" s="482"/>
      <c r="I27" s="482"/>
      <c r="J27" s="482"/>
      <c r="K27" s="482"/>
      <c r="L27" s="482"/>
      <c r="M27" s="482"/>
      <c r="N27" s="482"/>
      <c r="O27" s="482"/>
      <c r="P27" s="482"/>
      <c r="Q27" s="482"/>
      <c r="R27" s="482"/>
    </row>
    <row r="28" spans="1:18" s="7" customFormat="1" ht="18" x14ac:dyDescent="0.25">
      <c r="A28" s="12"/>
      <c r="B28" s="16"/>
      <c r="C28" s="16"/>
      <c r="D28" s="16"/>
      <c r="E28" s="16"/>
      <c r="F28" s="16"/>
      <c r="G28" s="16"/>
      <c r="H28" s="16"/>
      <c r="I28" s="16"/>
      <c r="J28" s="16"/>
      <c r="K28" s="16"/>
      <c r="L28" s="16"/>
      <c r="M28" s="16"/>
      <c r="N28" s="16"/>
      <c r="O28" s="16"/>
      <c r="P28" s="16"/>
      <c r="Q28" s="16"/>
      <c r="R28" s="16"/>
    </row>
    <row r="29" spans="1:18" s="7" customFormat="1" ht="18" x14ac:dyDescent="0.25">
      <c r="A29" s="12" t="s">
        <v>136</v>
      </c>
      <c r="B29" s="16"/>
      <c r="C29" s="16"/>
      <c r="D29" s="16"/>
      <c r="E29" s="16"/>
      <c r="F29" s="16"/>
      <c r="G29" s="16"/>
      <c r="H29" s="16"/>
      <c r="I29" s="16"/>
      <c r="J29" s="16"/>
      <c r="K29" s="16"/>
      <c r="L29" s="16"/>
      <c r="M29" s="16"/>
      <c r="N29" s="16"/>
      <c r="O29" s="16"/>
      <c r="P29" s="16"/>
      <c r="Q29" s="16"/>
      <c r="R29" s="16"/>
    </row>
    <row r="30" spans="1:18" s="7" customFormat="1" ht="52.5" customHeight="1" x14ac:dyDescent="0.25">
      <c r="A30" s="17" t="s">
        <v>138</v>
      </c>
      <c r="B30" s="482" t="s">
        <v>137</v>
      </c>
      <c r="C30" s="482"/>
      <c r="D30" s="482"/>
      <c r="E30" s="482"/>
      <c r="F30" s="482"/>
      <c r="G30" s="482"/>
      <c r="H30" s="482"/>
      <c r="I30" s="482"/>
      <c r="J30" s="482"/>
      <c r="K30" s="482"/>
      <c r="L30" s="482"/>
      <c r="M30" s="482"/>
      <c r="N30" s="482"/>
      <c r="O30" s="482"/>
      <c r="P30" s="482"/>
      <c r="Q30" s="482"/>
      <c r="R30" s="482"/>
    </row>
    <row r="31" spans="1:18" s="7" customFormat="1" ht="13.9" customHeight="1" x14ac:dyDescent="0.25">
      <c r="A31" s="17"/>
      <c r="B31" s="16"/>
      <c r="C31" s="16"/>
      <c r="D31" s="16"/>
      <c r="E31" s="16"/>
      <c r="F31" s="16"/>
      <c r="G31" s="16"/>
      <c r="H31" s="16"/>
      <c r="I31" s="16"/>
      <c r="J31" s="16"/>
      <c r="K31" s="16"/>
      <c r="L31" s="16"/>
      <c r="M31" s="16"/>
      <c r="N31" s="16"/>
      <c r="O31" s="16"/>
      <c r="P31" s="16"/>
      <c r="Q31" s="16"/>
      <c r="R31" s="16"/>
    </row>
    <row r="32" spans="1:18" s="7" customFormat="1" ht="20.25" x14ac:dyDescent="0.3">
      <c r="A32" s="18" t="s">
        <v>9</v>
      </c>
      <c r="B32" s="481" t="s">
        <v>288</v>
      </c>
      <c r="C32" s="481"/>
      <c r="D32" s="481"/>
      <c r="E32" s="481"/>
      <c r="F32" s="481"/>
      <c r="G32" s="481"/>
      <c r="H32" s="481"/>
      <c r="I32" s="481"/>
      <c r="J32" s="481"/>
      <c r="K32" s="481"/>
      <c r="L32" s="481"/>
      <c r="M32" s="481"/>
      <c r="N32" s="481"/>
      <c r="O32" s="481"/>
      <c r="P32" s="481"/>
      <c r="Q32" s="481"/>
      <c r="R32" s="481"/>
    </row>
    <row r="33" spans="1:25" s="7" customFormat="1" ht="18" customHeight="1" x14ac:dyDescent="0.3">
      <c r="A33" s="19"/>
      <c r="B33" s="20" t="s">
        <v>28</v>
      </c>
      <c r="C33" s="21"/>
      <c r="D33" s="21"/>
      <c r="E33" s="22"/>
      <c r="F33" s="23"/>
      <c r="G33" s="23"/>
      <c r="H33" s="23"/>
      <c r="I33" s="21"/>
      <c r="J33" s="21"/>
      <c r="K33" s="21"/>
      <c r="L33" s="24"/>
      <c r="M33" s="21"/>
      <c r="N33" s="21"/>
      <c r="O33" s="21"/>
      <c r="P33" s="21"/>
      <c r="Q33" s="21"/>
      <c r="R33" s="21"/>
    </row>
    <row r="34" spans="1:25" s="7" customFormat="1" ht="18" customHeight="1" x14ac:dyDescent="0.3">
      <c r="A34" s="19"/>
      <c r="B34" s="20" t="s">
        <v>103</v>
      </c>
      <c r="C34" s="21"/>
      <c r="D34" s="21"/>
      <c r="E34" s="22"/>
      <c r="F34" s="23"/>
      <c r="G34" s="23"/>
      <c r="H34" s="23"/>
      <c r="I34" s="21"/>
      <c r="J34" s="21"/>
      <c r="K34" s="21"/>
      <c r="L34" s="24"/>
      <c r="M34" s="21"/>
      <c r="N34" s="21"/>
      <c r="O34" s="21"/>
      <c r="P34" s="21"/>
      <c r="Q34" s="21"/>
      <c r="R34" s="21"/>
    </row>
    <row r="35" spans="1:25" s="7" customFormat="1" ht="18" customHeight="1" x14ac:dyDescent="0.3">
      <c r="A35" s="19"/>
      <c r="B35" s="20" t="s">
        <v>280</v>
      </c>
      <c r="C35" s="21"/>
      <c r="D35" s="21"/>
      <c r="E35" s="22"/>
      <c r="F35" s="23"/>
      <c r="G35" s="23"/>
      <c r="H35" s="23"/>
      <c r="I35" s="21"/>
      <c r="J35" s="21"/>
      <c r="K35" s="21"/>
      <c r="L35" s="24"/>
      <c r="M35" s="21"/>
      <c r="N35" s="21"/>
      <c r="O35" s="21"/>
      <c r="P35" s="21"/>
      <c r="Q35" s="21"/>
      <c r="R35" s="21"/>
      <c r="T35" s="9"/>
      <c r="U35" s="9"/>
      <c r="V35" s="9"/>
      <c r="W35" s="9"/>
      <c r="X35" s="9"/>
      <c r="Y35" s="9"/>
    </row>
    <row r="36" spans="1:25" s="7" customFormat="1" ht="20.25" x14ac:dyDescent="0.3">
      <c r="A36" s="21"/>
      <c r="B36" s="481" t="s">
        <v>151</v>
      </c>
      <c r="C36" s="481"/>
      <c r="D36" s="481"/>
      <c r="E36" s="481"/>
      <c r="F36" s="481"/>
      <c r="G36" s="481"/>
      <c r="H36" s="481"/>
      <c r="I36" s="481"/>
      <c r="J36" s="481"/>
      <c r="K36" s="481"/>
      <c r="L36" s="481"/>
      <c r="M36" s="481"/>
      <c r="N36" s="481"/>
      <c r="O36" s="481"/>
      <c r="P36" s="481"/>
      <c r="Q36" s="481"/>
      <c r="R36" s="481"/>
      <c r="T36" s="9"/>
      <c r="U36" s="9"/>
      <c r="V36" s="9"/>
      <c r="W36" s="9"/>
      <c r="X36" s="9"/>
      <c r="Y36" s="9"/>
    </row>
    <row r="37" spans="1:25" s="7" customFormat="1" ht="20.25" x14ac:dyDescent="0.3">
      <c r="A37" s="21"/>
      <c r="B37" s="481"/>
      <c r="C37" s="481"/>
      <c r="D37" s="481"/>
      <c r="E37" s="481"/>
      <c r="F37" s="481"/>
      <c r="G37" s="481"/>
      <c r="H37" s="481"/>
      <c r="I37" s="481"/>
      <c r="J37" s="481"/>
      <c r="K37" s="481"/>
      <c r="L37" s="481"/>
      <c r="M37" s="481"/>
      <c r="N37" s="481"/>
      <c r="O37" s="481"/>
      <c r="P37" s="481"/>
      <c r="Q37" s="481"/>
      <c r="R37" s="481"/>
      <c r="T37" s="9"/>
      <c r="U37" s="9"/>
      <c r="V37" s="9"/>
      <c r="W37" s="9"/>
      <c r="X37" s="9"/>
      <c r="Y37" s="9"/>
    </row>
    <row r="38" spans="1:25" s="25" customFormat="1" ht="16.5" customHeight="1" x14ac:dyDescent="0.3">
      <c r="B38" s="26"/>
      <c r="C38" s="26"/>
      <c r="D38" s="26"/>
      <c r="E38" s="26"/>
      <c r="F38" s="26"/>
      <c r="G38" s="27"/>
      <c r="H38" s="27"/>
      <c r="I38" s="27"/>
      <c r="J38" s="27"/>
      <c r="K38" s="27"/>
      <c r="L38" s="27"/>
      <c r="M38" s="27"/>
      <c r="N38" s="27"/>
      <c r="O38" s="27"/>
      <c r="P38" s="27"/>
    </row>
    <row r="39" spans="1:25" s="7" customFormat="1" ht="18" x14ac:dyDescent="0.25">
      <c r="A39" s="479" t="s">
        <v>152</v>
      </c>
      <c r="B39" s="480"/>
      <c r="C39" s="480"/>
      <c r="D39" s="480"/>
      <c r="E39" s="480"/>
      <c r="F39" s="480"/>
      <c r="G39" s="480"/>
      <c r="H39" s="480"/>
      <c r="I39" s="480"/>
      <c r="J39" s="480"/>
      <c r="K39" s="480"/>
      <c r="L39" s="480"/>
      <c r="M39" s="480"/>
      <c r="N39" s="480"/>
      <c r="O39" s="480"/>
      <c r="P39" s="480"/>
      <c r="Q39" s="480"/>
      <c r="R39" s="480"/>
    </row>
    <row r="40" spans="1:25" s="7" customFormat="1" ht="9.75" customHeight="1" x14ac:dyDescent="0.25">
      <c r="A40" s="480"/>
      <c r="B40" s="480"/>
      <c r="C40" s="480"/>
      <c r="D40" s="480"/>
      <c r="E40" s="480"/>
      <c r="F40" s="480"/>
      <c r="G40" s="480"/>
      <c r="H40" s="480"/>
      <c r="I40" s="480"/>
      <c r="J40" s="480"/>
      <c r="K40" s="480"/>
      <c r="L40" s="480"/>
      <c r="M40" s="480"/>
      <c r="N40" s="480"/>
      <c r="O40" s="480"/>
      <c r="P40" s="480"/>
      <c r="Q40" s="480"/>
      <c r="R40" s="480"/>
    </row>
    <row r="41" spans="1:25" s="7" customFormat="1" ht="13.15" customHeight="1" x14ac:dyDescent="0.25">
      <c r="A41" s="480"/>
      <c r="B41" s="480"/>
      <c r="C41" s="480"/>
      <c r="D41" s="480"/>
      <c r="E41" s="480"/>
      <c r="F41" s="480"/>
      <c r="G41" s="480"/>
      <c r="H41" s="480"/>
      <c r="I41" s="480"/>
      <c r="J41" s="480"/>
      <c r="K41" s="480"/>
      <c r="L41" s="480"/>
      <c r="M41" s="480"/>
      <c r="N41" s="480"/>
      <c r="O41" s="480"/>
      <c r="P41" s="480"/>
      <c r="Q41" s="480"/>
      <c r="R41" s="480"/>
    </row>
    <row r="42" spans="1:25" s="7" customFormat="1" ht="11.65" customHeight="1" x14ac:dyDescent="0.25">
      <c r="A42" s="480"/>
      <c r="B42" s="480"/>
      <c r="C42" s="480"/>
      <c r="D42" s="480"/>
      <c r="E42" s="480"/>
      <c r="F42" s="480"/>
      <c r="G42" s="480"/>
      <c r="H42" s="480"/>
      <c r="I42" s="480"/>
      <c r="J42" s="480"/>
      <c r="K42" s="480"/>
      <c r="L42" s="480"/>
      <c r="M42" s="480"/>
      <c r="N42" s="480"/>
      <c r="O42" s="480"/>
      <c r="P42" s="480"/>
      <c r="Q42" s="480"/>
      <c r="R42" s="480"/>
    </row>
    <row r="43" spans="1:25" s="7" customFormat="1" ht="71.25" customHeight="1" x14ac:dyDescent="0.25">
      <c r="A43" s="480"/>
      <c r="B43" s="480"/>
      <c r="C43" s="480"/>
      <c r="D43" s="480"/>
      <c r="E43" s="480"/>
      <c r="F43" s="480"/>
      <c r="G43" s="480"/>
      <c r="H43" s="480"/>
      <c r="I43" s="480"/>
      <c r="J43" s="480"/>
      <c r="K43" s="480"/>
      <c r="L43" s="480"/>
      <c r="M43" s="480"/>
      <c r="N43" s="480"/>
      <c r="O43" s="480"/>
      <c r="P43" s="480"/>
      <c r="Q43" s="480"/>
      <c r="R43" s="480"/>
    </row>
    <row r="44" spans="1:25" ht="18.75" x14ac:dyDescent="0.3">
      <c r="P44" s="28" t="s">
        <v>282</v>
      </c>
    </row>
    <row r="45" spans="1:25" x14ac:dyDescent="0.2">
      <c r="J45" s="25"/>
      <c r="P45" s="29"/>
      <c r="Q45" s="29"/>
    </row>
  </sheetData>
  <sheetProtection algorithmName="SHA-512" hashValue="mazLQwG5HUPLHLci+JxV2nKAsLRBpOE6gl3/aA0M4fNzi7tzHKaAJt9fkBXMkCwvHOgiqeGPsLhbn+JHbbu78w==" saltValue="lsOpDZ9eN5EDZG6tpJyy1Q==" spinCount="100000" sheet="1" formatColumns="0" formatRows="0"/>
  <mergeCells count="8">
    <mergeCell ref="B8:R8"/>
    <mergeCell ref="B10:R10"/>
    <mergeCell ref="A39:R43"/>
    <mergeCell ref="B32:R32"/>
    <mergeCell ref="B36:R37"/>
    <mergeCell ref="B27:R27"/>
    <mergeCell ref="B30:R30"/>
    <mergeCell ref="B12:Q12"/>
  </mergeCells>
  <hyperlinks>
    <hyperlink ref="B33" r:id="rId1" display="at aicpa.org/sba." xr:uid="{9F16782C-C9DD-405E-8BCE-2CBE9E200EDD}"/>
    <hyperlink ref="B34" r:id="rId2" xr:uid="{1C4FD9EE-BE79-44FF-8A21-CF2ECD0552B2}"/>
    <hyperlink ref="B35" r:id="rId3" display="Forgivness application instructions are available here. " xr:uid="{3AC65161-E6F4-4AB8-9CCD-6135F4F69ED5}"/>
  </hyperlinks>
  <pageMargins left="0.7" right="0.7" top="0.75" bottom="0.75" header="0.3" footer="0.3"/>
  <pageSetup scale="6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AC87"/>
  <sheetViews>
    <sheetView zoomScale="70" zoomScaleNormal="70" zoomScaleSheetLayoutView="85" workbookViewId="0"/>
  </sheetViews>
  <sheetFormatPr defaultColWidth="9" defaultRowHeight="14.25" x14ac:dyDescent="0.2"/>
  <cols>
    <col min="1" max="1" width="33" style="4" customWidth="1"/>
    <col min="2" max="2" width="7" style="4" customWidth="1"/>
    <col min="3" max="3" width="20.85546875" style="4" customWidth="1"/>
    <col min="4" max="4" width="31.85546875" style="4" customWidth="1"/>
    <col min="5" max="5" width="22.28515625" style="4" customWidth="1"/>
    <col min="6" max="6" width="7" style="4" customWidth="1"/>
    <col min="7" max="7" width="14.5703125" style="4" customWidth="1"/>
    <col min="8" max="8" width="14" style="4" customWidth="1"/>
    <col min="9" max="9" width="17" style="4" customWidth="1"/>
    <col min="10" max="10" width="6.5703125" style="4" customWidth="1"/>
    <col min="11" max="11" width="13" style="4" bestFit="1" customWidth="1"/>
    <col min="12" max="12" width="4.7109375" style="4" customWidth="1"/>
    <col min="13" max="13" width="12" style="4" bestFit="1" customWidth="1"/>
    <col min="14" max="14" width="4.7109375" style="4" customWidth="1"/>
    <col min="15" max="16384" width="9" style="4"/>
  </cols>
  <sheetData>
    <row r="1" spans="1:29" ht="20.25" x14ac:dyDescent="0.3">
      <c r="A1" s="3" t="s">
        <v>5</v>
      </c>
      <c r="G1" s="9"/>
      <c r="H1" s="9"/>
    </row>
    <row r="2" spans="1:29" ht="20.25" x14ac:dyDescent="0.3">
      <c r="A2" s="3" t="s">
        <v>1</v>
      </c>
    </row>
    <row r="3" spans="1:29" ht="20.25" x14ac:dyDescent="0.3">
      <c r="A3" s="427" t="s">
        <v>231</v>
      </c>
      <c r="B3" s="25"/>
    </row>
    <row r="4" spans="1:29" ht="20.25" x14ac:dyDescent="0.3">
      <c r="A4" s="30" t="s">
        <v>281</v>
      </c>
      <c r="B4" s="25"/>
      <c r="C4" s="25"/>
      <c r="D4" s="25"/>
      <c r="E4" s="25"/>
    </row>
    <row r="5" spans="1:29" ht="11.65" customHeight="1" x14ac:dyDescent="0.3">
      <c r="A5" s="32"/>
      <c r="B5" s="25"/>
      <c r="C5" s="25"/>
      <c r="D5" s="25"/>
      <c r="E5" s="25"/>
    </row>
    <row r="6" spans="1:29" s="1" customFormat="1" ht="35.1" customHeight="1" x14ac:dyDescent="0.3">
      <c r="A6" s="310"/>
      <c r="B6" s="313" t="s">
        <v>102</v>
      </c>
      <c r="C6" s="7"/>
      <c r="D6" s="7"/>
      <c r="E6" s="7"/>
      <c r="F6" s="4"/>
      <c r="G6" s="4"/>
      <c r="H6" s="4"/>
      <c r="I6" s="4"/>
      <c r="J6" s="4"/>
      <c r="K6" s="4"/>
      <c r="L6" s="4"/>
      <c r="M6" s="4"/>
      <c r="N6" s="311"/>
      <c r="O6" s="311"/>
      <c r="P6" s="7"/>
      <c r="Q6" s="7"/>
      <c r="R6" s="7"/>
      <c r="S6" s="7"/>
      <c r="V6" s="7"/>
      <c r="W6" s="7"/>
      <c r="X6" s="7"/>
      <c r="Y6" s="7"/>
      <c r="Z6" s="7"/>
      <c r="AA6" s="7"/>
      <c r="AB6" s="7"/>
      <c r="AC6" s="7"/>
    </row>
    <row r="7" spans="1:29" s="1" customFormat="1" ht="42" customHeight="1" x14ac:dyDescent="0.3">
      <c r="B7" s="477" t="s">
        <v>244</v>
      </c>
      <c r="C7" s="477"/>
      <c r="D7" s="477"/>
      <c r="E7" s="477"/>
      <c r="F7" s="477"/>
      <c r="G7" s="477"/>
      <c r="H7" s="477"/>
      <c r="I7" s="25"/>
      <c r="J7" s="25"/>
      <c r="K7" s="25"/>
      <c r="L7" s="25"/>
      <c r="M7" s="25"/>
      <c r="N7" s="7"/>
      <c r="O7" s="7"/>
      <c r="P7" s="7"/>
      <c r="Q7" s="7"/>
      <c r="R7" s="7"/>
      <c r="S7" s="7"/>
      <c r="V7" s="7"/>
      <c r="W7" s="7"/>
      <c r="X7" s="7"/>
      <c r="Y7" s="7"/>
      <c r="Z7" s="7"/>
      <c r="AA7" s="7"/>
      <c r="AB7" s="7"/>
      <c r="AC7" s="7"/>
    </row>
    <row r="8" spans="1:29" s="1" customFormat="1" ht="35.25" customHeight="1" x14ac:dyDescent="0.3">
      <c r="A8" s="312"/>
      <c r="B8" s="484" t="s">
        <v>104</v>
      </c>
      <c r="C8" s="484"/>
      <c r="D8" s="484"/>
      <c r="E8" s="484"/>
      <c r="F8" s="484"/>
      <c r="G8" s="484"/>
      <c r="H8" s="484"/>
      <c r="I8" s="4"/>
      <c r="J8" s="4"/>
      <c r="K8" s="4"/>
      <c r="L8" s="4"/>
      <c r="M8" s="4"/>
      <c r="N8" s="7"/>
      <c r="O8" s="7"/>
      <c r="P8" s="7"/>
      <c r="Q8" s="7"/>
      <c r="R8" s="7"/>
      <c r="S8" s="7"/>
      <c r="V8" s="7"/>
      <c r="W8" s="7"/>
      <c r="X8" s="7"/>
      <c r="Y8" s="7"/>
      <c r="Z8" s="7"/>
      <c r="AA8" s="7"/>
      <c r="AB8" s="7"/>
      <c r="AC8" s="7"/>
    </row>
    <row r="9" spans="1:29" ht="15" customHeight="1" thickBot="1" x14ac:dyDescent="0.3">
      <c r="D9" s="9"/>
      <c r="E9" s="9"/>
    </row>
    <row r="10" spans="1:29" s="34" customFormat="1" ht="52.5" customHeight="1" thickBot="1" x14ac:dyDescent="0.3">
      <c r="A10" s="318" t="s">
        <v>255</v>
      </c>
      <c r="B10" s="321"/>
      <c r="C10" s="322"/>
      <c r="D10" s="497" t="s">
        <v>193</v>
      </c>
      <c r="E10" s="486"/>
      <c r="F10" s="487"/>
      <c r="G10" s="33"/>
      <c r="N10" s="35"/>
    </row>
    <row r="11" spans="1:29" s="34" customFormat="1" ht="25.5" customHeight="1" thickBot="1" x14ac:dyDescent="0.25">
      <c r="A11" s="36" t="s">
        <v>31</v>
      </c>
      <c r="B11" s="37"/>
      <c r="C11" s="314"/>
      <c r="D11" s="486" t="s">
        <v>190</v>
      </c>
      <c r="E11" s="486"/>
      <c r="F11" s="487"/>
      <c r="G11" s="38"/>
      <c r="I11" s="434"/>
      <c r="J11" s="434"/>
      <c r="K11" s="434"/>
      <c r="L11" s="38"/>
      <c r="O11" s="35"/>
    </row>
    <row r="12" spans="1:29" s="44" customFormat="1" ht="15" thickBot="1" x14ac:dyDescent="0.25">
      <c r="A12" s="39"/>
      <c r="B12" s="40"/>
      <c r="C12" s="41"/>
      <c r="D12" s="42"/>
      <c r="E12" s="43"/>
      <c r="F12" s="43"/>
      <c r="G12" s="43"/>
      <c r="H12" s="43"/>
      <c r="O12" s="45"/>
    </row>
    <row r="13" spans="1:29" s="34" customFormat="1" ht="28.5" customHeight="1" x14ac:dyDescent="0.2">
      <c r="A13" s="414" t="s">
        <v>241</v>
      </c>
      <c r="B13" s="37"/>
      <c r="C13" s="315"/>
      <c r="D13" s="488" t="s">
        <v>192</v>
      </c>
      <c r="E13" s="489"/>
      <c r="F13" s="490"/>
      <c r="G13" s="46"/>
      <c r="H13" s="438"/>
      <c r="I13" s="46"/>
      <c r="J13" s="46"/>
      <c r="K13" s="46"/>
      <c r="L13" s="46"/>
      <c r="O13" s="35"/>
    </row>
    <row r="14" spans="1:29" s="34" customFormat="1" ht="30" customHeight="1" x14ac:dyDescent="0.2">
      <c r="A14" s="47"/>
      <c r="B14" s="35"/>
      <c r="C14" s="48"/>
      <c r="D14" s="491"/>
      <c r="E14" s="492"/>
      <c r="F14" s="493"/>
      <c r="G14" s="46"/>
      <c r="H14" s="435"/>
      <c r="I14" s="436"/>
      <c r="J14" s="436"/>
      <c r="K14" s="436"/>
      <c r="L14" s="46"/>
      <c r="O14" s="35"/>
    </row>
    <row r="15" spans="1:29" s="34" customFormat="1" ht="32.25" customHeight="1" thickBot="1" x14ac:dyDescent="0.25">
      <c r="A15" s="47"/>
      <c r="B15" s="35"/>
      <c r="C15" s="48"/>
      <c r="D15" s="494"/>
      <c r="E15" s="495"/>
      <c r="F15" s="496"/>
      <c r="G15" s="49"/>
      <c r="H15" s="49"/>
      <c r="I15" s="49"/>
      <c r="J15" s="49"/>
      <c r="K15" s="49"/>
      <c r="L15" s="49"/>
      <c r="O15" s="35"/>
    </row>
    <row r="16" spans="1:29" s="34" customFormat="1" ht="15.75" customHeight="1" thickBot="1" x14ac:dyDescent="0.25">
      <c r="A16" s="47"/>
      <c r="B16" s="35"/>
      <c r="C16" s="48"/>
      <c r="D16" s="410"/>
      <c r="E16" s="410"/>
      <c r="F16" s="410"/>
      <c r="G16" s="49"/>
      <c r="H16" s="49"/>
      <c r="I16" s="49"/>
      <c r="J16" s="49"/>
      <c r="K16" s="49"/>
      <c r="L16" s="49"/>
      <c r="O16" s="35"/>
    </row>
    <row r="17" spans="1:17" s="34" customFormat="1" ht="28.5" customHeight="1" thickBot="1" x14ac:dyDescent="0.25">
      <c r="A17" s="50" t="s">
        <v>245</v>
      </c>
      <c r="B17" s="51"/>
      <c r="C17" s="316"/>
      <c r="D17" s="498" t="s">
        <v>254</v>
      </c>
      <c r="E17" s="499"/>
      <c r="F17" s="500"/>
      <c r="G17" s="53"/>
      <c r="H17" s="433"/>
      <c r="I17" s="53"/>
      <c r="J17" s="53"/>
      <c r="K17" s="53"/>
      <c r="L17" s="53"/>
      <c r="M17" s="411"/>
      <c r="N17" s="411"/>
      <c r="O17" s="411"/>
      <c r="P17" s="411"/>
      <c r="Q17" s="44"/>
    </row>
    <row r="18" spans="1:17" s="44" customFormat="1" ht="28.5" customHeight="1" thickBot="1" x14ac:dyDescent="0.25">
      <c r="A18" s="430"/>
      <c r="B18" s="431"/>
      <c r="C18" s="432"/>
      <c r="D18" s="52"/>
      <c r="E18" s="52"/>
      <c r="F18" s="52"/>
      <c r="G18" s="53"/>
      <c r="H18" s="433"/>
      <c r="I18" s="53"/>
      <c r="J18" s="53"/>
      <c r="K18" s="53"/>
      <c r="L18" s="53"/>
      <c r="M18" s="411"/>
      <c r="N18" s="411"/>
      <c r="O18" s="411"/>
      <c r="P18" s="411"/>
    </row>
    <row r="19" spans="1:17" s="44" customFormat="1" ht="65.25" customHeight="1" thickBot="1" x14ac:dyDescent="0.25">
      <c r="A19" s="430" t="s">
        <v>262</v>
      </c>
      <c r="B19" s="431"/>
      <c r="C19" s="437"/>
      <c r="D19" s="498" t="s">
        <v>253</v>
      </c>
      <c r="E19" s="499"/>
      <c r="F19" s="500"/>
      <c r="G19" s="53"/>
      <c r="H19" s="433"/>
      <c r="I19" s="53"/>
      <c r="J19" s="53"/>
      <c r="K19" s="53"/>
      <c r="L19" s="53"/>
      <c r="M19" s="411"/>
      <c r="N19" s="411"/>
      <c r="O19" s="411"/>
      <c r="P19" s="411"/>
    </row>
    <row r="20" spans="1:17" s="44" customFormat="1" ht="28.5" customHeight="1" x14ac:dyDescent="0.2">
      <c r="A20" s="430"/>
      <c r="B20" s="431"/>
      <c r="C20" s="432"/>
      <c r="D20" s="52"/>
      <c r="E20" s="52"/>
      <c r="F20" s="52"/>
      <c r="G20" s="53"/>
      <c r="H20" s="433"/>
      <c r="I20" s="53"/>
      <c r="J20" s="53"/>
      <c r="K20" s="53"/>
      <c r="L20" s="53"/>
      <c r="M20" s="411"/>
      <c r="N20" s="411"/>
      <c r="O20" s="411"/>
      <c r="P20" s="411"/>
    </row>
    <row r="21" spans="1:17" s="44" customFormat="1" ht="28.5" customHeight="1" x14ac:dyDescent="0.2">
      <c r="A21" s="430" t="s">
        <v>263</v>
      </c>
      <c r="B21" s="431"/>
      <c r="C21" s="432"/>
      <c r="D21" s="52"/>
      <c r="E21" s="52"/>
      <c r="F21" s="52"/>
      <c r="G21" s="53"/>
      <c r="H21" s="433"/>
      <c r="I21" s="53"/>
      <c r="J21" s="53"/>
      <c r="K21" s="53"/>
      <c r="L21" s="53"/>
      <c r="M21" s="411"/>
      <c r="N21" s="411"/>
      <c r="O21" s="411"/>
      <c r="P21" s="411"/>
    </row>
    <row r="22" spans="1:17" s="44" customFormat="1" ht="28.5" customHeight="1" x14ac:dyDescent="0.2">
      <c r="A22" s="451">
        <f>+C11</f>
        <v>0</v>
      </c>
      <c r="B22" s="452" t="s">
        <v>20</v>
      </c>
      <c r="C22" s="458" t="str">
        <f>IF(C19&lt;=0,"Please enter data in cell C19",(IF(((IF('PPP Forgiveness Calculator'!C19=8,A22+55,(IF('PPP Forgiveness Calculator'!C19=24,A22+167,""))))&gt;44196),44196,((IF('PPP Forgiveness Calculator'!C19=8,A22+55,(IF('PPP Forgiveness Calculator'!C19=24,A22+167,""))))))))</f>
        <v>Please enter data in cell C19</v>
      </c>
      <c r="D22" s="450"/>
      <c r="E22" s="52"/>
      <c r="F22" s="52"/>
      <c r="G22" s="53"/>
      <c r="H22" s="433"/>
      <c r="I22" s="53"/>
      <c r="J22" s="53"/>
      <c r="K22" s="53"/>
      <c r="L22" s="53"/>
      <c r="M22" s="411"/>
      <c r="N22" s="411"/>
      <c r="O22" s="411"/>
      <c r="P22" s="411"/>
    </row>
    <row r="23" spans="1:17" s="44" customFormat="1" ht="28.5" customHeight="1" x14ac:dyDescent="0.2">
      <c r="A23" s="430" t="s">
        <v>264</v>
      </c>
      <c r="B23" s="431"/>
      <c r="C23" s="459"/>
      <c r="D23" s="450"/>
      <c r="E23" s="52"/>
      <c r="F23" s="52"/>
      <c r="G23" s="53"/>
      <c r="H23" s="433"/>
      <c r="I23" s="53"/>
      <c r="J23" s="53"/>
      <c r="K23" s="53"/>
      <c r="L23" s="53"/>
      <c r="M23" s="411"/>
      <c r="N23" s="411"/>
      <c r="O23" s="411"/>
      <c r="P23" s="411"/>
    </row>
    <row r="24" spans="1:17" s="44" customFormat="1" ht="28.5" customHeight="1" x14ac:dyDescent="0.2">
      <c r="A24" s="451">
        <f>+C17</f>
        <v>0</v>
      </c>
      <c r="B24" s="452" t="s">
        <v>20</v>
      </c>
      <c r="C24" s="458" t="str">
        <f>IF(C19&lt;=0,"Please enter data in cell C19",(IF(((IF('PPP Forgiveness Calculator'!C19=8,A24+55,(IF('PPP Forgiveness Calculator'!C19=24,A24+167,""))))&gt;44196),44196,((IF('PPP Forgiveness Calculator'!C19=8,A24+55,(IF('PPP Forgiveness Calculator'!C19=24,A24+167,""))))))))</f>
        <v>Please enter data in cell C19</v>
      </c>
      <c r="D24" s="450"/>
      <c r="E24" s="52"/>
      <c r="F24" s="52"/>
      <c r="G24" s="53"/>
      <c r="H24" s="433"/>
      <c r="I24" s="53"/>
      <c r="J24" s="53"/>
      <c r="K24" s="53"/>
      <c r="L24" s="53"/>
      <c r="M24" s="411"/>
      <c r="N24" s="411"/>
      <c r="O24" s="411"/>
      <c r="P24" s="411"/>
    </row>
    <row r="25" spans="1:17" s="44" customFormat="1" ht="28.5" customHeight="1" x14ac:dyDescent="0.2">
      <c r="A25" s="430"/>
      <c r="B25" s="431"/>
      <c r="C25" s="459"/>
      <c r="E25" s="52"/>
      <c r="F25" s="52"/>
      <c r="G25" s="53"/>
      <c r="H25" s="433"/>
      <c r="I25" s="53"/>
      <c r="J25" s="53"/>
      <c r="K25" s="53"/>
      <c r="L25" s="53"/>
      <c r="M25" s="411"/>
      <c r="N25" s="411"/>
      <c r="O25" s="411"/>
      <c r="P25" s="411"/>
    </row>
    <row r="26" spans="1:17" s="44" customFormat="1" ht="28.5" customHeight="1" x14ac:dyDescent="0.2">
      <c r="A26" s="430" t="s">
        <v>113</v>
      </c>
      <c r="B26" s="431"/>
      <c r="C26" s="437"/>
      <c r="D26" s="52"/>
      <c r="E26" s="52"/>
      <c r="F26" s="52"/>
      <c r="G26" s="53"/>
      <c r="H26" s="433"/>
      <c r="I26" s="53"/>
      <c r="J26" s="53"/>
      <c r="K26" s="53"/>
      <c r="L26" s="53"/>
      <c r="M26" s="411"/>
      <c r="N26" s="411"/>
      <c r="O26" s="411"/>
      <c r="P26" s="411"/>
    </row>
    <row r="27" spans="1:17" ht="15" customHeight="1" thickBot="1" x14ac:dyDescent="0.25">
      <c r="A27" s="55"/>
      <c r="B27" s="56"/>
      <c r="C27" s="57"/>
    </row>
    <row r="28" spans="1:17" ht="15" customHeight="1" x14ac:dyDescent="0.2">
      <c r="A28" s="58"/>
      <c r="B28" s="58"/>
      <c r="C28" s="58"/>
    </row>
    <row r="29" spans="1:17" ht="15" customHeight="1" thickBot="1" x14ac:dyDescent="0.25"/>
    <row r="30" spans="1:17" ht="21" customHeight="1" thickBot="1" x14ac:dyDescent="0.3">
      <c r="A30" s="318" t="s">
        <v>145</v>
      </c>
      <c r="B30" s="319"/>
      <c r="C30" s="319"/>
      <c r="D30" s="320"/>
      <c r="E30" s="485" t="s">
        <v>58</v>
      </c>
      <c r="F30" s="485"/>
    </row>
    <row r="31" spans="1:17" ht="20.25" customHeight="1" x14ac:dyDescent="0.25">
      <c r="A31" s="66" t="s">
        <v>194</v>
      </c>
      <c r="B31" s="59"/>
      <c r="C31" s="59"/>
      <c r="D31" s="60"/>
      <c r="E31" s="485"/>
      <c r="F31" s="485"/>
    </row>
    <row r="32" spans="1:17" ht="15" customHeight="1" x14ac:dyDescent="0.2">
      <c r="A32" s="61" t="s">
        <v>41</v>
      </c>
      <c r="B32" s="62" t="s">
        <v>42</v>
      </c>
      <c r="C32" s="323">
        <f>'Schedule A'!J45</f>
        <v>0</v>
      </c>
      <c r="D32" s="63"/>
      <c r="E32" s="64" t="s">
        <v>101</v>
      </c>
    </row>
    <row r="33" spans="1:8" ht="15" customHeight="1" x14ac:dyDescent="0.2">
      <c r="A33" s="61" t="s">
        <v>40</v>
      </c>
      <c r="B33" s="62" t="s">
        <v>43</v>
      </c>
      <c r="C33" s="323">
        <f>'Non-Payroll Costs Tracker'!E48</f>
        <v>0</v>
      </c>
      <c r="D33" s="63"/>
      <c r="E33" s="64" t="s">
        <v>72</v>
      </c>
    </row>
    <row r="34" spans="1:8" ht="15" customHeight="1" x14ac:dyDescent="0.2">
      <c r="A34" s="61" t="s">
        <v>39</v>
      </c>
      <c r="B34" s="62" t="s">
        <v>44</v>
      </c>
      <c r="C34" s="323">
        <f>'Non-Payroll Costs Tracker'!F48</f>
        <v>0</v>
      </c>
      <c r="D34" s="63"/>
      <c r="E34" s="64" t="s">
        <v>72</v>
      </c>
    </row>
    <row r="35" spans="1:8" ht="15" customHeight="1" x14ac:dyDescent="0.2">
      <c r="A35" s="61" t="s">
        <v>45</v>
      </c>
      <c r="B35" s="62" t="s">
        <v>46</v>
      </c>
      <c r="C35" s="324">
        <f>'Non-Payroll Costs Tracker'!N48</f>
        <v>0</v>
      </c>
      <c r="D35" s="63"/>
      <c r="E35" s="64" t="s">
        <v>72</v>
      </c>
    </row>
    <row r="36" spans="1:8" ht="15" customHeight="1" x14ac:dyDescent="0.2">
      <c r="A36" s="61"/>
      <c r="B36" s="62"/>
      <c r="C36" s="65"/>
      <c r="D36" s="63"/>
    </row>
    <row r="37" spans="1:8" ht="15" customHeight="1" x14ac:dyDescent="0.25">
      <c r="A37" s="66" t="s">
        <v>47</v>
      </c>
      <c r="B37" s="67"/>
      <c r="C37" s="68">
        <f>SUM(C32:C36)</f>
        <v>0</v>
      </c>
      <c r="D37" s="63"/>
    </row>
    <row r="38" spans="1:8" ht="24.75" customHeight="1" x14ac:dyDescent="0.2">
      <c r="A38" s="61" t="s">
        <v>144</v>
      </c>
      <c r="B38" s="67"/>
      <c r="C38" s="317"/>
      <c r="D38" s="63"/>
      <c r="E38" s="64" t="s">
        <v>148</v>
      </c>
      <c r="G38" s="25"/>
    </row>
    <row r="39" spans="1:8" ht="15" customHeight="1" x14ac:dyDescent="0.2">
      <c r="A39" s="61"/>
      <c r="B39" s="67"/>
      <c r="C39" s="65"/>
      <c r="D39" s="63"/>
    </row>
    <row r="40" spans="1:8" ht="15" customHeight="1" x14ac:dyDescent="0.25">
      <c r="A40" s="66" t="s">
        <v>196</v>
      </c>
      <c r="B40" s="67"/>
      <c r="C40" s="65"/>
      <c r="D40" s="63"/>
      <c r="E40" s="25"/>
      <c r="F40" s="69"/>
      <c r="G40" s="69"/>
      <c r="H40" s="69"/>
    </row>
    <row r="41" spans="1:8" ht="5.25" customHeight="1" x14ac:dyDescent="0.2">
      <c r="A41" s="70"/>
      <c r="B41" s="58"/>
      <c r="C41" s="58"/>
      <c r="D41" s="63"/>
      <c r="E41" s="25"/>
      <c r="F41" s="25"/>
      <c r="G41" s="25"/>
      <c r="H41" s="25"/>
    </row>
    <row r="42" spans="1:8" ht="15" customHeight="1" x14ac:dyDescent="0.2">
      <c r="A42" s="61" t="s">
        <v>61</v>
      </c>
      <c r="B42" s="71" t="s">
        <v>48</v>
      </c>
      <c r="C42" s="324">
        <f>'Schedule A'!J19</f>
        <v>0</v>
      </c>
      <c r="D42" s="63"/>
      <c r="E42" s="64" t="s">
        <v>101</v>
      </c>
      <c r="F42" s="25"/>
      <c r="G42" s="25"/>
      <c r="H42" s="25"/>
    </row>
    <row r="43" spans="1:8" ht="15" customHeight="1" x14ac:dyDescent="0.2">
      <c r="A43" s="61"/>
      <c r="B43" s="67"/>
      <c r="C43" s="65"/>
      <c r="D43" s="63"/>
      <c r="E43" s="72"/>
      <c r="F43" s="25"/>
      <c r="G43" s="25"/>
      <c r="H43" s="25"/>
    </row>
    <row r="44" spans="1:8" ht="15" customHeight="1" x14ac:dyDescent="0.2">
      <c r="A44" s="61" t="s">
        <v>49</v>
      </c>
      <c r="B44" s="71" t="s">
        <v>50</v>
      </c>
      <c r="C44" s="68">
        <f>C37+C38-C42</f>
        <v>0</v>
      </c>
      <c r="D44" s="63"/>
      <c r="E44" s="72" t="s">
        <v>242</v>
      </c>
      <c r="F44" s="25"/>
      <c r="G44" s="25"/>
      <c r="H44" s="25"/>
    </row>
    <row r="45" spans="1:8" ht="15" customHeight="1" x14ac:dyDescent="0.2">
      <c r="A45" s="61"/>
      <c r="B45" s="67"/>
      <c r="C45" s="65"/>
      <c r="D45" s="63"/>
      <c r="E45" s="72"/>
      <c r="F45" s="25"/>
      <c r="G45" s="25"/>
      <c r="H45" s="25"/>
    </row>
    <row r="46" spans="1:8" ht="15" customHeight="1" x14ac:dyDescent="0.2">
      <c r="A46" s="61" t="s">
        <v>51</v>
      </c>
      <c r="B46" s="71" t="s">
        <v>52</v>
      </c>
      <c r="C46" s="325" t="e">
        <f>'Schedule A'!J61</f>
        <v>#DIV/0!</v>
      </c>
      <c r="D46" s="390" t="s">
        <v>143</v>
      </c>
      <c r="E46" s="72" t="s">
        <v>101</v>
      </c>
      <c r="F46" s="25"/>
      <c r="G46" s="25"/>
      <c r="H46" s="25"/>
    </row>
    <row r="47" spans="1:8" ht="15" customHeight="1" x14ac:dyDescent="0.2">
      <c r="A47" s="61"/>
      <c r="B47" s="67"/>
      <c r="C47" s="65"/>
      <c r="D47" s="391"/>
      <c r="E47" s="72"/>
      <c r="F47" s="25"/>
      <c r="G47" s="25"/>
      <c r="H47" s="25"/>
    </row>
    <row r="48" spans="1:8" ht="15" customHeight="1" x14ac:dyDescent="0.25">
      <c r="A48" s="73" t="s">
        <v>195</v>
      </c>
      <c r="B48" s="67"/>
      <c r="C48" s="65"/>
      <c r="D48" s="391"/>
      <c r="E48" s="72"/>
      <c r="F48" s="25"/>
      <c r="G48" s="25"/>
      <c r="H48" s="25"/>
    </row>
    <row r="49" spans="1:9" ht="15" customHeight="1" x14ac:dyDescent="0.2">
      <c r="A49" s="61" t="s">
        <v>53</v>
      </c>
      <c r="B49" s="71" t="s">
        <v>54</v>
      </c>
      <c r="C49" s="68" t="e">
        <f>+C44*C46</f>
        <v>#DIV/0!</v>
      </c>
      <c r="D49" s="390" t="s">
        <v>143</v>
      </c>
      <c r="E49" s="72"/>
      <c r="F49" s="25"/>
      <c r="G49" s="25"/>
      <c r="H49" s="25"/>
    </row>
    <row r="50" spans="1:9" ht="15" customHeight="1" x14ac:dyDescent="0.2">
      <c r="A50" s="61"/>
      <c r="B50" s="71"/>
      <c r="C50" s="65"/>
      <c r="D50" s="391"/>
      <c r="E50" s="72"/>
      <c r="F50" s="25"/>
      <c r="G50" s="25"/>
      <c r="H50" s="25"/>
    </row>
    <row r="51" spans="1:9" ht="15" customHeight="1" x14ac:dyDescent="0.2">
      <c r="A51" s="70" t="s">
        <v>113</v>
      </c>
      <c r="B51" s="58" t="s">
        <v>55</v>
      </c>
      <c r="C51" s="68">
        <f>+C26</f>
        <v>0</v>
      </c>
      <c r="D51" s="63"/>
      <c r="E51" s="74"/>
    </row>
    <row r="52" spans="1:9" ht="15" customHeight="1" x14ac:dyDescent="0.2">
      <c r="A52" s="61"/>
      <c r="B52" s="71"/>
      <c r="C52" s="65"/>
      <c r="D52" s="63"/>
      <c r="E52" s="72"/>
      <c r="F52" s="25"/>
      <c r="G52" s="25"/>
      <c r="H52" s="25"/>
    </row>
    <row r="53" spans="1:9" ht="15" customHeight="1" x14ac:dyDescent="0.2">
      <c r="A53" s="61"/>
      <c r="B53" s="71"/>
      <c r="C53" s="65"/>
      <c r="D53" s="63"/>
      <c r="E53" s="72"/>
      <c r="F53" s="25"/>
      <c r="G53" s="25"/>
      <c r="H53" s="25"/>
    </row>
    <row r="54" spans="1:9" ht="15" customHeight="1" x14ac:dyDescent="0.2">
      <c r="A54" s="61" t="s">
        <v>155</v>
      </c>
      <c r="B54" s="71" t="s">
        <v>56</v>
      </c>
      <c r="C54" s="68">
        <f>C32/0.6</f>
        <v>0</v>
      </c>
      <c r="D54" s="63"/>
      <c r="E54" s="72" t="s">
        <v>154</v>
      </c>
      <c r="F54" s="25"/>
      <c r="G54" s="25"/>
      <c r="H54" s="25"/>
      <c r="I54" s="25"/>
    </row>
    <row r="55" spans="1:9" x14ac:dyDescent="0.2">
      <c r="A55" s="70"/>
      <c r="B55" s="58"/>
      <c r="C55" s="58"/>
      <c r="D55" s="63"/>
    </row>
    <row r="56" spans="1:9" ht="29.25" customHeight="1" x14ac:dyDescent="0.2">
      <c r="A56" s="75" t="s">
        <v>232</v>
      </c>
      <c r="B56" s="62" t="s">
        <v>57</v>
      </c>
      <c r="C56" s="68">
        <f>IFERROR((MIN(C49,C51,C54)),0)</f>
        <v>0</v>
      </c>
      <c r="D56" s="63"/>
      <c r="E56" s="25"/>
      <c r="F56" s="25"/>
      <c r="G56" s="25"/>
    </row>
    <row r="57" spans="1:9" s="25" customFormat="1" ht="15" customHeight="1" x14ac:dyDescent="0.2">
      <c r="A57" s="76"/>
      <c r="B57" s="62"/>
      <c r="C57" s="65"/>
      <c r="D57" s="63"/>
    </row>
    <row r="58" spans="1:9" ht="27" customHeight="1" x14ac:dyDescent="0.2">
      <c r="A58" s="77" t="s">
        <v>124</v>
      </c>
      <c r="B58" s="71"/>
      <c r="C58" s="317"/>
      <c r="D58" s="63"/>
      <c r="E58" s="64" t="s">
        <v>59</v>
      </c>
    </row>
    <row r="59" spans="1:9" s="25" customFormat="1" ht="11.25" customHeight="1" x14ac:dyDescent="0.2">
      <c r="A59" s="77"/>
      <c r="B59" s="71"/>
      <c r="C59" s="65"/>
      <c r="D59" s="63"/>
    </row>
    <row r="60" spans="1:9" ht="15" customHeight="1" x14ac:dyDescent="0.25">
      <c r="A60" s="73" t="s">
        <v>27</v>
      </c>
      <c r="B60" s="58"/>
      <c r="C60" s="78"/>
      <c r="D60" s="79">
        <f>C56-C58</f>
        <v>0</v>
      </c>
      <c r="E60" s="80" t="s">
        <v>24</v>
      </c>
    </row>
    <row r="61" spans="1:9" ht="27.75" customHeight="1" x14ac:dyDescent="0.2">
      <c r="A61" s="70"/>
      <c r="B61" s="58"/>
      <c r="C61" s="78"/>
      <c r="D61" s="63"/>
      <c r="E61" s="81"/>
      <c r="F61" s="81"/>
      <c r="G61" s="81"/>
      <c r="H61" s="81"/>
    </row>
    <row r="62" spans="1:9" ht="15.75" thickBot="1" x14ac:dyDescent="0.3">
      <c r="A62" s="73" t="s">
        <v>26</v>
      </c>
      <c r="B62" s="58"/>
      <c r="C62" s="78"/>
      <c r="D62" s="82">
        <f>IF((C51-D60)&lt;0,0,(C51-D60))</f>
        <v>0</v>
      </c>
      <c r="E62" s="83"/>
      <c r="F62" s="58"/>
      <c r="G62" s="78"/>
      <c r="H62" s="78"/>
    </row>
    <row r="63" spans="1:9" ht="15" customHeight="1" thickTop="1" thickBot="1" x14ac:dyDescent="0.25">
      <c r="A63" s="84"/>
      <c r="B63" s="56"/>
      <c r="C63" s="56"/>
      <c r="D63" s="85"/>
      <c r="E63" s="58"/>
      <c r="F63" s="58"/>
      <c r="G63" s="65"/>
      <c r="H63" s="58"/>
    </row>
    <row r="64" spans="1:9" ht="15" customHeight="1" thickBot="1" x14ac:dyDescent="0.25">
      <c r="D64" s="58"/>
      <c r="E64" s="58"/>
      <c r="F64" s="58"/>
      <c r="G64" s="65"/>
      <c r="H64" s="58"/>
    </row>
    <row r="65" spans="1:21" x14ac:dyDescent="0.2">
      <c r="A65" s="507" t="s">
        <v>191</v>
      </c>
      <c r="B65" s="508"/>
      <c r="C65" s="508"/>
      <c r="D65" s="508"/>
      <c r="E65" s="508"/>
      <c r="F65" s="508"/>
      <c r="G65" s="508"/>
      <c r="H65" s="509"/>
    </row>
    <row r="66" spans="1:21" ht="22.9" customHeight="1" thickBot="1" x14ac:dyDescent="0.25">
      <c r="A66" s="510"/>
      <c r="B66" s="511"/>
      <c r="C66" s="511"/>
      <c r="D66" s="511"/>
      <c r="E66" s="511"/>
      <c r="F66" s="511"/>
      <c r="G66" s="511"/>
      <c r="H66" s="512"/>
    </row>
    <row r="67" spans="1:21" ht="9" customHeight="1" thickBot="1" x14ac:dyDescent="0.25">
      <c r="B67" s="86"/>
      <c r="C67" s="86"/>
      <c r="D67" s="86"/>
      <c r="E67" s="86"/>
      <c r="F67" s="86"/>
      <c r="G67" s="86"/>
      <c r="H67" s="86"/>
      <c r="I67" s="86"/>
      <c r="J67" s="86"/>
      <c r="K67" s="86"/>
      <c r="L67" s="86"/>
    </row>
    <row r="68" spans="1:21" ht="29.25" customHeight="1" thickBot="1" x14ac:dyDescent="0.25">
      <c r="A68" s="513" t="s">
        <v>256</v>
      </c>
      <c r="B68" s="499"/>
      <c r="C68" s="499"/>
      <c r="D68" s="499"/>
      <c r="E68" s="499"/>
      <c r="F68" s="499"/>
      <c r="G68" s="499"/>
      <c r="H68" s="500"/>
      <c r="I68" s="86"/>
      <c r="J68" s="86"/>
      <c r="K68" s="86"/>
      <c r="L68" s="86"/>
    </row>
    <row r="69" spans="1:21" ht="7.5" customHeight="1" thickBot="1" x14ac:dyDescent="0.25">
      <c r="A69" s="87"/>
      <c r="B69" s="88"/>
      <c r="C69" s="88"/>
      <c r="D69" s="88"/>
      <c r="E69" s="88"/>
      <c r="F69" s="88"/>
      <c r="G69" s="88"/>
      <c r="H69" s="88"/>
      <c r="I69" s="86"/>
      <c r="J69" s="86"/>
      <c r="K69" s="86"/>
      <c r="L69" s="86"/>
    </row>
    <row r="70" spans="1:21" ht="38.450000000000003" customHeight="1" thickBot="1" x14ac:dyDescent="0.25">
      <c r="A70" s="504" t="s">
        <v>257</v>
      </c>
      <c r="B70" s="505"/>
      <c r="C70" s="505"/>
      <c r="D70" s="505"/>
      <c r="E70" s="505"/>
      <c r="F70" s="505"/>
      <c r="G70" s="505"/>
      <c r="H70" s="506"/>
      <c r="I70" s="86"/>
      <c r="J70" s="86"/>
      <c r="K70" s="86"/>
      <c r="L70" s="86"/>
    </row>
    <row r="71" spans="1:21" ht="15" thickBot="1" x14ac:dyDescent="0.25">
      <c r="A71" s="89"/>
      <c r="B71" s="90"/>
      <c r="C71" s="90"/>
      <c r="D71" s="90"/>
      <c r="I71" s="25"/>
    </row>
    <row r="72" spans="1:21" s="7" customFormat="1" ht="22.5" customHeight="1" x14ac:dyDescent="0.3">
      <c r="A72" s="514" t="s">
        <v>287</v>
      </c>
      <c r="B72" s="515"/>
      <c r="C72" s="515"/>
      <c r="D72" s="515"/>
      <c r="E72" s="515"/>
      <c r="F72" s="515"/>
      <c r="G72" s="515"/>
      <c r="H72" s="516"/>
      <c r="I72" s="91"/>
      <c r="J72" s="92"/>
      <c r="K72" s="92"/>
      <c r="L72" s="92"/>
      <c r="M72" s="93"/>
      <c r="N72" s="92"/>
      <c r="O72" s="9"/>
      <c r="P72" s="92"/>
      <c r="Q72" s="92"/>
      <c r="R72" s="92"/>
      <c r="S72" s="9"/>
      <c r="T72" s="9"/>
      <c r="U72" s="9"/>
    </row>
    <row r="73" spans="1:21" s="7" customFormat="1" ht="17.25" customHeight="1" x14ac:dyDescent="0.25">
      <c r="A73" s="128" t="s">
        <v>28</v>
      </c>
      <c r="B73" s="94"/>
      <c r="C73" s="95"/>
      <c r="D73" s="94"/>
      <c r="E73" s="95"/>
      <c r="F73" s="95"/>
      <c r="G73" s="95"/>
      <c r="H73" s="96"/>
      <c r="I73" s="9"/>
      <c r="J73" s="9"/>
      <c r="K73" s="9"/>
      <c r="L73" s="9"/>
      <c r="M73" s="9"/>
      <c r="N73" s="9"/>
      <c r="O73" s="9"/>
      <c r="P73" s="9"/>
      <c r="Q73" s="9"/>
      <c r="R73" s="9"/>
      <c r="S73" s="9"/>
      <c r="T73" s="9"/>
      <c r="U73" s="9"/>
    </row>
    <row r="74" spans="1:21" s="7" customFormat="1" ht="17.25" customHeight="1" x14ac:dyDescent="0.25">
      <c r="A74" s="128" t="s">
        <v>60</v>
      </c>
      <c r="B74" s="94"/>
      <c r="C74" s="95"/>
      <c r="D74" s="94"/>
      <c r="E74" s="95"/>
      <c r="F74" s="95"/>
      <c r="G74" s="95"/>
      <c r="H74" s="96"/>
      <c r="I74" s="9"/>
      <c r="J74" s="9"/>
      <c r="K74" s="9"/>
      <c r="L74" s="9"/>
      <c r="M74" s="9"/>
      <c r="N74" s="9"/>
      <c r="O74" s="9"/>
      <c r="P74" s="9"/>
      <c r="Q74" s="9"/>
      <c r="R74" s="9"/>
      <c r="S74" s="9"/>
      <c r="T74" s="9"/>
      <c r="U74" s="9"/>
    </row>
    <row r="75" spans="1:21" s="7" customFormat="1" ht="18" customHeight="1" x14ac:dyDescent="0.3">
      <c r="A75" s="128" t="s">
        <v>280</v>
      </c>
      <c r="B75" s="422"/>
      <c r="C75" s="417"/>
      <c r="D75" s="417"/>
      <c r="E75" s="418"/>
      <c r="F75" s="419"/>
      <c r="G75" s="419"/>
      <c r="H75" s="423"/>
      <c r="I75" s="91"/>
      <c r="J75" s="91"/>
      <c r="K75" s="91"/>
      <c r="L75" s="424"/>
      <c r="M75" s="91"/>
      <c r="N75" s="91"/>
      <c r="O75" s="91"/>
      <c r="P75" s="91"/>
      <c r="Q75" s="91"/>
      <c r="R75" s="91"/>
      <c r="S75" s="9"/>
      <c r="T75" s="9"/>
      <c r="U75" s="9"/>
    </row>
    <row r="76" spans="1:21" ht="30.75" customHeight="1" thickBot="1" x14ac:dyDescent="0.35">
      <c r="A76" s="501" t="s">
        <v>153</v>
      </c>
      <c r="B76" s="502"/>
      <c r="C76" s="502"/>
      <c r="D76" s="502"/>
      <c r="E76" s="502"/>
      <c r="F76" s="502"/>
      <c r="G76" s="502"/>
      <c r="H76" s="503"/>
      <c r="I76" s="91"/>
      <c r="J76" s="91"/>
      <c r="K76" s="91"/>
      <c r="L76" s="91"/>
      <c r="M76" s="91"/>
      <c r="N76" s="91"/>
      <c r="O76" s="91"/>
      <c r="P76" s="91"/>
      <c r="Q76" s="91"/>
      <c r="R76" s="91"/>
      <c r="S76" s="25"/>
      <c r="T76" s="25"/>
      <c r="U76" s="25"/>
    </row>
    <row r="77" spans="1:21" s="25" customFormat="1" ht="20.25" customHeight="1" x14ac:dyDescent="0.3">
      <c r="B77" s="91"/>
      <c r="C77" s="91"/>
      <c r="D77" s="91"/>
      <c r="E77" s="91"/>
      <c r="F77" s="91"/>
      <c r="G77" s="91"/>
      <c r="H77" s="91"/>
      <c r="I77" s="91"/>
      <c r="J77" s="91"/>
      <c r="K77" s="91"/>
      <c r="L77" s="91"/>
      <c r="M77" s="91"/>
      <c r="N77" s="91"/>
      <c r="O77" s="91"/>
    </row>
    <row r="78" spans="1:21" x14ac:dyDescent="0.2">
      <c r="J78" s="25"/>
      <c r="K78" s="25"/>
      <c r="L78" s="25"/>
      <c r="M78" s="25"/>
      <c r="N78" s="25"/>
      <c r="O78" s="25"/>
      <c r="P78" s="25"/>
      <c r="Q78" s="25"/>
      <c r="R78" s="25"/>
      <c r="S78" s="25"/>
    </row>
    <row r="80" spans="1:21" x14ac:dyDescent="0.2">
      <c r="C80" s="25"/>
    </row>
    <row r="81" spans="3:3" x14ac:dyDescent="0.2">
      <c r="C81" s="25"/>
    </row>
    <row r="82" spans="3:3" x14ac:dyDescent="0.2">
      <c r="C82" s="25"/>
    </row>
    <row r="83" spans="3:3" x14ac:dyDescent="0.2">
      <c r="C83" s="97"/>
    </row>
    <row r="84" spans="3:3" x14ac:dyDescent="0.2">
      <c r="C84" s="25"/>
    </row>
    <row r="85" spans="3:3" x14ac:dyDescent="0.2">
      <c r="C85" s="98"/>
    </row>
    <row r="87" spans="3:3" x14ac:dyDescent="0.2">
      <c r="C87" s="99"/>
    </row>
  </sheetData>
  <sheetProtection algorithmName="SHA-512" hashValue="Ju2DY9OYVcIJVdmE9gJis7k5TpMTTwYfUafhiXBPBbu4h2xuvZIzPUIHDA9+XYu/GzzE61CRjgw//jYq1nOecQ==" saltValue="hnToFILtWjkaDdMzs3An4w==" spinCount="100000" sheet="1" formatColumns="0" formatRows="0"/>
  <protectedRanges>
    <protectedRange sqref="C11 C13 C38 C51 C58 C17:C26" name="Range1"/>
  </protectedRanges>
  <mergeCells count="13">
    <mergeCell ref="A76:H76"/>
    <mergeCell ref="A70:H70"/>
    <mergeCell ref="A65:H66"/>
    <mergeCell ref="A68:H68"/>
    <mergeCell ref="A72:H72"/>
    <mergeCell ref="B8:H8"/>
    <mergeCell ref="B7:H7"/>
    <mergeCell ref="E30:F31"/>
    <mergeCell ref="D11:F11"/>
    <mergeCell ref="D13:F15"/>
    <mergeCell ref="D10:F10"/>
    <mergeCell ref="D17:F17"/>
    <mergeCell ref="D19:F19"/>
  </mergeCells>
  <dataValidations count="1">
    <dataValidation type="list" allowBlank="1" showInputMessage="1" showErrorMessage="1" sqref="C19" xr:uid="{9BA18C8E-0432-4AA9-9FB3-BDAA235EDBC5}">
      <formula1>"8,24"</formula1>
    </dataValidation>
  </dataValidations>
  <hyperlinks>
    <hyperlink ref="A74" r:id="rId1" display="The SBA forgiveness application is online here:" xr:uid="{BC490088-1F2E-4EDD-BBF9-F5596733AA66}"/>
    <hyperlink ref="A73" r:id="rId2" display="at aicpa.org/sba." xr:uid="{1313F5E9-A6A4-4618-A3FB-A51499004701}"/>
    <hyperlink ref="A75" r:id="rId3" display="Forgivness application instructions are available here. " xr:uid="{27C2501E-716E-40A4-BDB7-029AB281261A}"/>
  </hyperlinks>
  <pageMargins left="0.33" right="0.7" top="0.3" bottom="0.24" header="0.3" footer="0.3"/>
  <pageSetup scale="66" orientation="portrait" horizontalDpi="4294967294"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AC71"/>
  <sheetViews>
    <sheetView zoomScale="70" zoomScaleNormal="70" workbookViewId="0"/>
  </sheetViews>
  <sheetFormatPr defaultColWidth="9" defaultRowHeight="14.25" x14ac:dyDescent="0.2"/>
  <cols>
    <col min="1" max="1" width="22.7109375" style="4" customWidth="1"/>
    <col min="2" max="2" width="12.28515625" style="4" customWidth="1"/>
    <col min="3" max="3" width="9" style="4"/>
    <col min="4" max="4" width="15.7109375" style="4" customWidth="1"/>
    <col min="5" max="5" width="9" style="4"/>
    <col min="6" max="6" width="9" style="4" customWidth="1"/>
    <col min="7" max="7" width="13" style="4" customWidth="1"/>
    <col min="8" max="8" width="9" style="4"/>
    <col min="9" max="9" width="22.140625" style="4" customWidth="1"/>
    <col min="10" max="10" width="15.7109375" style="4" customWidth="1"/>
    <col min="11" max="11" width="9" style="4"/>
    <col min="12" max="12" width="10.5703125" style="4" customWidth="1"/>
    <col min="13" max="16384" width="9" style="4"/>
  </cols>
  <sheetData>
    <row r="1" spans="1:29" ht="20.25" x14ac:dyDescent="0.3">
      <c r="A1" s="3" t="s">
        <v>5</v>
      </c>
      <c r="G1" s="9"/>
      <c r="H1" s="9"/>
      <c r="O1" s="58"/>
    </row>
    <row r="2" spans="1:29" ht="20.25" x14ac:dyDescent="0.3">
      <c r="A2" s="3" t="s">
        <v>1</v>
      </c>
      <c r="G2" s="9"/>
      <c r="H2" s="9"/>
      <c r="O2" s="58"/>
    </row>
    <row r="3" spans="1:29" ht="20.25" x14ac:dyDescent="0.3">
      <c r="A3" s="31" t="s">
        <v>231</v>
      </c>
      <c r="O3" s="58"/>
    </row>
    <row r="4" spans="1:29" ht="20.25" x14ac:dyDescent="0.3">
      <c r="A4" s="30" t="s">
        <v>281</v>
      </c>
      <c r="C4" s="25"/>
      <c r="D4" s="25"/>
      <c r="E4" s="9"/>
      <c r="F4" s="9"/>
      <c r="G4" s="25"/>
      <c r="H4" s="25"/>
      <c r="O4" s="58"/>
    </row>
    <row r="5" spans="1:29" ht="18" x14ac:dyDescent="0.25">
      <c r="A5" s="100"/>
      <c r="E5" s="101"/>
      <c r="F5" s="44"/>
      <c r="G5" s="25"/>
      <c r="H5" s="25"/>
      <c r="I5" s="25"/>
      <c r="J5" s="25"/>
      <c r="K5" s="25"/>
      <c r="L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244</v>
      </c>
      <c r="C7" s="523"/>
      <c r="D7" s="523"/>
      <c r="E7" s="523"/>
      <c r="F7" s="523"/>
      <c r="G7" s="523"/>
      <c r="H7" s="523"/>
      <c r="I7" s="523"/>
      <c r="J7" s="523"/>
      <c r="K7" s="523"/>
      <c r="L7" s="523"/>
      <c r="M7" s="523"/>
      <c r="N7" s="523"/>
      <c r="O7" s="7"/>
      <c r="P7" s="7"/>
      <c r="Q7" s="7"/>
      <c r="R7" s="7"/>
      <c r="S7" s="7"/>
      <c r="V7" s="7"/>
      <c r="W7" s="7"/>
      <c r="X7" s="7"/>
      <c r="Y7" s="7"/>
      <c r="Z7" s="7"/>
      <c r="AA7" s="7"/>
      <c r="AB7" s="7"/>
      <c r="AC7" s="7"/>
    </row>
    <row r="8" spans="1:29" s="1" customFormat="1" ht="35.25" customHeight="1" x14ac:dyDescent="0.3">
      <c r="A8" s="312"/>
      <c r="B8" s="484" t="s">
        <v>104</v>
      </c>
      <c r="C8" s="484"/>
      <c r="D8" s="484"/>
      <c r="E8" s="484"/>
      <c r="F8" s="484"/>
      <c r="G8" s="484"/>
      <c r="H8" s="484"/>
      <c r="I8" s="484"/>
      <c r="J8" s="484"/>
      <c r="K8" s="484"/>
      <c r="L8" s="484"/>
      <c r="M8" s="484"/>
      <c r="N8" s="484"/>
      <c r="O8" s="7"/>
      <c r="P8" s="7"/>
      <c r="Q8" s="7"/>
      <c r="R8" s="7"/>
      <c r="S8" s="7"/>
      <c r="V8" s="7"/>
      <c r="W8" s="7"/>
      <c r="X8" s="7"/>
      <c r="Y8" s="7"/>
      <c r="Z8" s="7"/>
      <c r="AA8" s="7"/>
      <c r="AB8" s="7"/>
      <c r="AC8" s="7"/>
    </row>
    <row r="9" spans="1:29" ht="18" x14ac:dyDescent="0.25">
      <c r="A9" s="100"/>
      <c r="E9" s="101"/>
      <c r="F9" s="44"/>
      <c r="G9" s="25"/>
      <c r="H9" s="25"/>
      <c r="I9" s="25"/>
      <c r="J9" s="25"/>
      <c r="K9" s="25"/>
      <c r="L9" s="25"/>
      <c r="O9" s="58"/>
    </row>
    <row r="10" spans="1:29" s="34" customFormat="1" ht="18" x14ac:dyDescent="0.25">
      <c r="A10" s="11" t="s">
        <v>18</v>
      </c>
      <c r="O10" s="35"/>
    </row>
    <row r="11" spans="1:29" s="34" customFormat="1" x14ac:dyDescent="0.2">
      <c r="A11" s="34" t="s">
        <v>197</v>
      </c>
      <c r="O11" s="35"/>
    </row>
    <row r="12" spans="1:29" ht="15" thickBot="1" x14ac:dyDescent="0.25"/>
    <row r="13" spans="1:29" ht="15" x14ac:dyDescent="0.25">
      <c r="A13" s="102" t="s">
        <v>73</v>
      </c>
      <c r="B13" s="103"/>
      <c r="C13" s="103"/>
      <c r="D13" s="103"/>
      <c r="E13" s="59"/>
      <c r="F13" s="59"/>
      <c r="G13" s="59"/>
      <c r="H13" s="59"/>
      <c r="I13" s="59"/>
      <c r="J13" s="59"/>
      <c r="K13" s="59"/>
      <c r="L13" s="59"/>
      <c r="M13" s="59"/>
      <c r="N13" s="60"/>
    </row>
    <row r="14" spans="1:29" x14ac:dyDescent="0.2">
      <c r="A14" s="70"/>
      <c r="B14" s="58"/>
      <c r="C14" s="58"/>
      <c r="D14" s="58"/>
      <c r="E14" s="58"/>
      <c r="F14" s="58"/>
      <c r="G14" s="58"/>
      <c r="H14" s="58"/>
      <c r="I14" s="58"/>
      <c r="J14" s="104"/>
      <c r="K14" s="58"/>
      <c r="L14" s="58"/>
      <c r="M14" s="58"/>
      <c r="N14" s="105"/>
    </row>
    <row r="15" spans="1:29" ht="15" x14ac:dyDescent="0.25">
      <c r="A15" s="70" t="s">
        <v>156</v>
      </c>
      <c r="B15" s="58"/>
      <c r="C15" s="58"/>
      <c r="D15" s="58"/>
      <c r="E15" s="58"/>
      <c r="F15" s="58"/>
      <c r="G15" s="58"/>
      <c r="H15" s="58"/>
      <c r="I15" s="58"/>
      <c r="J15" s="106">
        <f>'Schedule A Worksheet'!C22</f>
        <v>0</v>
      </c>
      <c r="K15" s="107" t="s">
        <v>100</v>
      </c>
      <c r="L15" s="58"/>
      <c r="M15" s="58"/>
      <c r="N15" s="105"/>
    </row>
    <row r="16" spans="1:29" x14ac:dyDescent="0.2">
      <c r="A16" s="70"/>
      <c r="B16" s="58"/>
      <c r="C16" s="58"/>
      <c r="D16" s="58"/>
      <c r="E16" s="58"/>
      <c r="F16" s="58"/>
      <c r="G16" s="58"/>
      <c r="H16" s="58"/>
      <c r="I16" s="58"/>
      <c r="J16" s="104"/>
      <c r="K16" s="58"/>
      <c r="L16" s="58"/>
      <c r="M16" s="58"/>
      <c r="N16" s="105"/>
    </row>
    <row r="17" spans="1:22" ht="15" x14ac:dyDescent="0.25">
      <c r="A17" s="70" t="s">
        <v>157</v>
      </c>
      <c r="B17" s="58"/>
      <c r="C17" s="58"/>
      <c r="D17" s="58"/>
      <c r="E17" s="58"/>
      <c r="F17" s="58"/>
      <c r="G17" s="58"/>
      <c r="H17" s="58"/>
      <c r="I17" s="58"/>
      <c r="J17" s="106">
        <f>'Schedule A Worksheet'!D22</f>
        <v>0</v>
      </c>
      <c r="K17" s="107" t="s">
        <v>100</v>
      </c>
      <c r="L17" s="58"/>
      <c r="M17" s="58"/>
      <c r="N17" s="105"/>
    </row>
    <row r="18" spans="1:22" x14ac:dyDescent="0.2">
      <c r="A18" s="70"/>
      <c r="B18" s="58"/>
      <c r="C18" s="58"/>
      <c r="D18" s="58"/>
      <c r="E18" s="58"/>
      <c r="F18" s="58"/>
      <c r="G18" s="58"/>
      <c r="H18" s="58"/>
      <c r="I18" s="58"/>
      <c r="J18" s="104"/>
      <c r="K18" s="58"/>
      <c r="L18" s="58"/>
      <c r="M18" s="58"/>
      <c r="N18" s="105"/>
    </row>
    <row r="19" spans="1:22" ht="15" x14ac:dyDescent="0.25">
      <c r="A19" s="70" t="s">
        <v>158</v>
      </c>
      <c r="B19" s="58"/>
      <c r="C19" s="58"/>
      <c r="D19" s="58"/>
      <c r="E19" s="58"/>
      <c r="F19" s="58"/>
      <c r="G19" s="58"/>
      <c r="H19" s="58"/>
      <c r="I19" s="58"/>
      <c r="J19" s="106">
        <f>'Schedule A Worksheet'!E22</f>
        <v>0</v>
      </c>
      <c r="K19" s="107" t="s">
        <v>100</v>
      </c>
      <c r="L19" s="58"/>
      <c r="M19" s="58"/>
      <c r="N19" s="105"/>
    </row>
    <row r="20" spans="1:22" ht="15" customHeight="1" x14ac:dyDescent="0.2">
      <c r="A20" s="524" t="s">
        <v>198</v>
      </c>
      <c r="B20" s="525"/>
      <c r="C20" s="525"/>
      <c r="D20" s="525"/>
      <c r="E20" s="525"/>
      <c r="F20" s="525"/>
      <c r="G20" s="525"/>
      <c r="H20" s="525"/>
      <c r="I20" s="525"/>
      <c r="J20" s="104"/>
      <c r="K20" s="58"/>
      <c r="L20" s="58"/>
      <c r="M20" s="58"/>
      <c r="N20" s="105"/>
    </row>
    <row r="21" spans="1:22" ht="47.25" customHeight="1" thickBot="1" x14ac:dyDescent="0.25">
      <c r="A21" s="526"/>
      <c r="B21" s="527"/>
      <c r="C21" s="527"/>
      <c r="D21" s="527"/>
      <c r="E21" s="527"/>
      <c r="F21" s="527"/>
      <c r="G21" s="527"/>
      <c r="H21" s="527"/>
      <c r="I21" s="527"/>
      <c r="J21" s="108"/>
      <c r="K21" s="109"/>
      <c r="L21" s="110"/>
      <c r="M21" s="110"/>
      <c r="N21" s="111"/>
      <c r="O21" s="25"/>
      <c r="P21" s="25"/>
    </row>
    <row r="22" spans="1:22" ht="20.25" customHeight="1" thickBot="1" x14ac:dyDescent="0.25">
      <c r="A22" s="112"/>
      <c r="B22" s="112"/>
      <c r="C22" s="112"/>
      <c r="D22" s="112"/>
      <c r="E22" s="112"/>
      <c r="F22" s="112"/>
      <c r="G22" s="112"/>
      <c r="H22" s="112"/>
      <c r="I22" s="112"/>
      <c r="J22" s="113"/>
      <c r="K22" s="25"/>
      <c r="L22" s="25"/>
      <c r="M22" s="25"/>
      <c r="N22" s="25"/>
      <c r="O22" s="25"/>
      <c r="P22" s="25"/>
    </row>
    <row r="23" spans="1:22" ht="15" x14ac:dyDescent="0.25">
      <c r="A23" s="102" t="s">
        <v>74</v>
      </c>
      <c r="B23" s="59"/>
      <c r="C23" s="59"/>
      <c r="D23" s="59"/>
      <c r="E23" s="59"/>
      <c r="F23" s="59"/>
      <c r="G23" s="59"/>
      <c r="H23" s="59"/>
      <c r="I23" s="59"/>
      <c r="J23" s="114"/>
      <c r="K23" s="115"/>
      <c r="L23" s="115"/>
      <c r="M23" s="115"/>
      <c r="N23" s="116"/>
      <c r="O23" s="25"/>
      <c r="P23" s="25"/>
    </row>
    <row r="24" spans="1:22" x14ac:dyDescent="0.2">
      <c r="A24" s="70"/>
      <c r="B24" s="58"/>
      <c r="C24" s="58"/>
      <c r="D24" s="58"/>
      <c r="E24" s="58"/>
      <c r="F24" s="58"/>
      <c r="G24" s="58"/>
      <c r="H24" s="58"/>
      <c r="I24" s="58"/>
      <c r="J24" s="104"/>
      <c r="K24" s="58"/>
      <c r="L24" s="58"/>
      <c r="M24" s="58"/>
      <c r="N24" s="105"/>
    </row>
    <row r="25" spans="1:22" ht="15" x14ac:dyDescent="0.25">
      <c r="A25" s="70" t="s">
        <v>159</v>
      </c>
      <c r="B25" s="58"/>
      <c r="C25" s="58"/>
      <c r="D25" s="58"/>
      <c r="E25" s="58"/>
      <c r="F25" s="58"/>
      <c r="G25" s="58"/>
      <c r="H25" s="58"/>
      <c r="I25" s="58"/>
      <c r="J25" s="106">
        <f>'Schedule A Worksheet'!C32</f>
        <v>0</v>
      </c>
      <c r="K25" s="107" t="s">
        <v>100</v>
      </c>
      <c r="L25" s="58"/>
      <c r="M25" s="58"/>
      <c r="N25" s="105"/>
    </row>
    <row r="26" spans="1:22" x14ac:dyDescent="0.2">
      <c r="A26" s="70"/>
      <c r="B26" s="58"/>
      <c r="C26" s="58"/>
      <c r="D26" s="58"/>
      <c r="E26" s="58"/>
      <c r="F26" s="58"/>
      <c r="G26" s="58"/>
      <c r="H26" s="58"/>
      <c r="I26" s="58"/>
      <c r="J26" s="104"/>
      <c r="K26" s="58"/>
      <c r="L26" s="58"/>
      <c r="M26" s="58"/>
      <c r="N26" s="105"/>
    </row>
    <row r="27" spans="1:22" ht="15" x14ac:dyDescent="0.25">
      <c r="A27" s="70" t="s">
        <v>160</v>
      </c>
      <c r="B27" s="58"/>
      <c r="C27" s="58"/>
      <c r="D27" s="58"/>
      <c r="E27" s="58"/>
      <c r="F27" s="58"/>
      <c r="G27" s="58"/>
      <c r="H27" s="58"/>
      <c r="I27" s="58"/>
      <c r="J27" s="106">
        <f>'Schedule A Worksheet'!D32</f>
        <v>0</v>
      </c>
      <c r="K27" s="107" t="s">
        <v>100</v>
      </c>
      <c r="L27" s="58"/>
      <c r="M27" s="58"/>
      <c r="N27" s="105"/>
    </row>
    <row r="28" spans="1:22" ht="15" thickBot="1" x14ac:dyDescent="0.25">
      <c r="A28" s="55"/>
      <c r="B28" s="56"/>
      <c r="C28" s="56"/>
      <c r="D28" s="56"/>
      <c r="E28" s="56"/>
      <c r="F28" s="56"/>
      <c r="G28" s="56"/>
      <c r="H28" s="56"/>
      <c r="I28" s="56"/>
      <c r="J28" s="117"/>
      <c r="K28" s="56"/>
      <c r="L28" s="56"/>
      <c r="M28" s="56"/>
      <c r="N28" s="57"/>
    </row>
    <row r="29" spans="1:22" ht="15" thickBot="1" x14ac:dyDescent="0.25">
      <c r="J29" s="118"/>
    </row>
    <row r="30" spans="1:22" ht="15" x14ac:dyDescent="0.25">
      <c r="A30" s="102" t="s">
        <v>75</v>
      </c>
      <c r="B30" s="119"/>
      <c r="C30" s="119"/>
      <c r="D30" s="119"/>
      <c r="E30" s="119"/>
      <c r="F30" s="119"/>
      <c r="G30" s="119"/>
      <c r="H30" s="119"/>
      <c r="I30" s="119"/>
      <c r="J30" s="120"/>
      <c r="K30" s="59"/>
      <c r="L30" s="59"/>
      <c r="M30" s="59"/>
      <c r="N30" s="60"/>
      <c r="P30" s="25"/>
      <c r="Q30" s="25"/>
      <c r="R30" s="25"/>
      <c r="S30" s="25"/>
      <c r="T30" s="25"/>
      <c r="U30" s="25"/>
      <c r="V30" s="25"/>
    </row>
    <row r="31" spans="1:22" x14ac:dyDescent="0.2">
      <c r="A31" s="121" t="s">
        <v>243</v>
      </c>
      <c r="B31" s="58"/>
      <c r="C31" s="58"/>
      <c r="D31" s="58"/>
      <c r="E31" s="58"/>
      <c r="F31" s="58"/>
      <c r="G31" s="58"/>
      <c r="H31" s="58"/>
      <c r="I31" s="58"/>
      <c r="J31" s="104"/>
      <c r="K31" s="58"/>
      <c r="L31" s="58"/>
      <c r="M31" s="58"/>
      <c r="N31" s="105"/>
      <c r="P31" s="25"/>
      <c r="Q31" s="25"/>
      <c r="R31" s="25"/>
      <c r="S31" s="25"/>
      <c r="T31" s="25"/>
      <c r="U31" s="25"/>
      <c r="V31" s="25"/>
    </row>
    <row r="32" spans="1:22" ht="15" x14ac:dyDescent="0.25">
      <c r="A32" s="70" t="s">
        <v>200</v>
      </c>
      <c r="B32" s="58"/>
      <c r="C32" s="58"/>
      <c r="D32" s="58"/>
      <c r="E32" s="58"/>
      <c r="F32" s="58"/>
      <c r="G32" s="58"/>
      <c r="H32" s="58"/>
      <c r="I32" s="58"/>
      <c r="J32" s="327"/>
      <c r="K32" s="58"/>
      <c r="L32" s="58"/>
      <c r="M32" s="58"/>
      <c r="N32" s="105"/>
      <c r="P32" s="25"/>
      <c r="Q32" s="25"/>
      <c r="R32" s="25"/>
      <c r="S32" s="25"/>
      <c r="T32" s="25"/>
      <c r="U32" s="25"/>
      <c r="V32" s="25"/>
    </row>
    <row r="33" spans="1:22" x14ac:dyDescent="0.2">
      <c r="A33" s="70"/>
      <c r="B33" s="58"/>
      <c r="C33" s="58"/>
      <c r="D33" s="58"/>
      <c r="E33" s="58"/>
      <c r="F33" s="58"/>
      <c r="G33" s="58"/>
      <c r="H33" s="58"/>
      <c r="I33" s="58"/>
      <c r="J33" s="104"/>
      <c r="K33" s="58"/>
      <c r="L33" s="58"/>
      <c r="M33" s="58"/>
      <c r="N33" s="105"/>
      <c r="P33" s="25"/>
      <c r="Q33" s="25"/>
      <c r="R33" s="25"/>
      <c r="S33" s="25"/>
      <c r="T33" s="25"/>
      <c r="U33" s="25"/>
      <c r="V33" s="25"/>
    </row>
    <row r="34" spans="1:22" ht="15" x14ac:dyDescent="0.25">
      <c r="A34" s="70" t="s">
        <v>201</v>
      </c>
      <c r="B34" s="58"/>
      <c r="C34" s="58"/>
      <c r="D34" s="58"/>
      <c r="E34" s="58"/>
      <c r="F34" s="58"/>
      <c r="G34" s="58"/>
      <c r="H34" s="58"/>
      <c r="I34" s="58"/>
      <c r="J34" s="327"/>
      <c r="K34" s="58"/>
      <c r="L34" s="58"/>
      <c r="M34" s="58"/>
      <c r="N34" s="105"/>
      <c r="P34" s="25"/>
      <c r="Q34" s="25"/>
      <c r="R34" s="25"/>
      <c r="S34" s="25"/>
      <c r="T34" s="25"/>
      <c r="U34" s="25"/>
      <c r="V34" s="25"/>
    </row>
    <row r="35" spans="1:22" x14ac:dyDescent="0.2">
      <c r="A35" s="70"/>
      <c r="B35" s="58"/>
      <c r="C35" s="58"/>
      <c r="D35" s="58"/>
      <c r="E35" s="58"/>
      <c r="F35" s="58"/>
      <c r="G35" s="58"/>
      <c r="H35" s="58"/>
      <c r="I35" s="58"/>
      <c r="J35" s="104"/>
      <c r="K35" s="58"/>
      <c r="L35" s="58"/>
      <c r="M35" s="58"/>
      <c r="N35" s="105"/>
    </row>
    <row r="36" spans="1:22" ht="15" x14ac:dyDescent="0.25">
      <c r="A36" s="70" t="s">
        <v>199</v>
      </c>
      <c r="B36" s="58"/>
      <c r="C36" s="58"/>
      <c r="D36" s="58"/>
      <c r="E36" s="58"/>
      <c r="F36" s="58"/>
      <c r="G36" s="58"/>
      <c r="H36" s="58"/>
      <c r="I36" s="58"/>
      <c r="J36" s="327"/>
      <c r="K36" s="58"/>
      <c r="L36" s="58"/>
      <c r="M36" s="58"/>
      <c r="N36" s="105"/>
    </row>
    <row r="37" spans="1:22" ht="15" thickBot="1" x14ac:dyDescent="0.25">
      <c r="A37" s="55"/>
      <c r="B37" s="56"/>
      <c r="C37" s="56"/>
      <c r="D37" s="56"/>
      <c r="E37" s="56"/>
      <c r="F37" s="56"/>
      <c r="G37" s="56"/>
      <c r="H37" s="56"/>
      <c r="I37" s="56"/>
      <c r="J37" s="117"/>
      <c r="K37" s="56"/>
      <c r="L37" s="56"/>
      <c r="M37" s="56"/>
      <c r="N37" s="57"/>
    </row>
    <row r="38" spans="1:22" ht="15" thickBot="1" x14ac:dyDescent="0.25">
      <c r="J38" s="118"/>
    </row>
    <row r="39" spans="1:22" ht="15" x14ac:dyDescent="0.25">
      <c r="A39" s="102" t="s">
        <v>76</v>
      </c>
      <c r="B39" s="59"/>
      <c r="C39" s="59"/>
      <c r="D39" s="59"/>
      <c r="E39" s="59"/>
      <c r="F39" s="59"/>
      <c r="G39" s="59"/>
      <c r="H39" s="59"/>
      <c r="I39" s="59"/>
      <c r="J39" s="120"/>
      <c r="K39" s="59"/>
      <c r="L39" s="59"/>
      <c r="M39" s="59"/>
      <c r="N39" s="60"/>
    </row>
    <row r="40" spans="1:22" x14ac:dyDescent="0.2">
      <c r="A40" s="70" t="s">
        <v>80</v>
      </c>
      <c r="B40" s="58"/>
      <c r="C40" s="58"/>
      <c r="D40" s="58"/>
      <c r="E40" s="58"/>
      <c r="F40" s="58"/>
      <c r="G40" s="58"/>
      <c r="H40" s="58"/>
      <c r="I40" s="58"/>
      <c r="J40" s="106">
        <f>'Payroll Accumulator'!G91</f>
        <v>0</v>
      </c>
      <c r="K40" s="107" t="s">
        <v>99</v>
      </c>
      <c r="L40" s="58"/>
      <c r="M40" s="58"/>
      <c r="N40" s="105"/>
    </row>
    <row r="41" spans="1:22" ht="28.5" customHeight="1" thickBot="1" x14ac:dyDescent="0.25">
      <c r="A41" s="528" t="s">
        <v>77</v>
      </c>
      <c r="B41" s="529"/>
      <c r="C41" s="529"/>
      <c r="D41" s="529"/>
      <c r="E41" s="529"/>
      <c r="F41" s="529"/>
      <c r="G41" s="529"/>
      <c r="H41" s="529"/>
      <c r="I41" s="529"/>
      <c r="J41" s="117"/>
      <c r="K41" s="56"/>
      <c r="L41" s="56"/>
      <c r="M41" s="56"/>
      <c r="N41" s="57"/>
    </row>
    <row r="42" spans="1:22" ht="15" thickBot="1" x14ac:dyDescent="0.25">
      <c r="J42" s="118"/>
    </row>
    <row r="43" spans="1:22" ht="15" x14ac:dyDescent="0.25">
      <c r="A43" s="102" t="s">
        <v>78</v>
      </c>
      <c r="B43" s="59"/>
      <c r="C43" s="59"/>
      <c r="D43" s="59"/>
      <c r="E43" s="59"/>
      <c r="F43" s="59"/>
      <c r="G43" s="59"/>
      <c r="H43" s="59"/>
      <c r="I43" s="59"/>
      <c r="J43" s="120"/>
      <c r="K43" s="59"/>
      <c r="L43" s="59"/>
      <c r="M43" s="59"/>
      <c r="N43" s="60"/>
    </row>
    <row r="44" spans="1:22" x14ac:dyDescent="0.2">
      <c r="A44" s="70"/>
      <c r="B44" s="58"/>
      <c r="C44" s="58"/>
      <c r="D44" s="58"/>
      <c r="E44" s="58"/>
      <c r="F44" s="58"/>
      <c r="G44" s="58"/>
      <c r="H44" s="58"/>
      <c r="I44" s="58"/>
      <c r="J44" s="104"/>
      <c r="K44" s="58"/>
      <c r="L44" s="58"/>
      <c r="M44" s="58"/>
      <c r="N44" s="105"/>
    </row>
    <row r="45" spans="1:22" x14ac:dyDescent="0.2">
      <c r="A45" s="70" t="s">
        <v>81</v>
      </c>
      <c r="B45" s="58"/>
      <c r="C45" s="58"/>
      <c r="D45" s="58"/>
      <c r="E45" s="58"/>
      <c r="F45" s="58"/>
      <c r="G45" s="58"/>
      <c r="H45" s="58"/>
      <c r="I45" s="58"/>
      <c r="J45" s="106">
        <f>J15+J25+J32+J34+J36+J40</f>
        <v>0</v>
      </c>
      <c r="K45" s="107" t="s">
        <v>110</v>
      </c>
      <c r="L45" s="58"/>
      <c r="M45" s="58"/>
      <c r="N45" s="105"/>
    </row>
    <row r="46" spans="1:22" ht="15" thickBot="1" x14ac:dyDescent="0.25">
      <c r="A46" s="55"/>
      <c r="B46" s="56"/>
      <c r="C46" s="56"/>
      <c r="D46" s="56"/>
      <c r="E46" s="56"/>
      <c r="F46" s="56"/>
      <c r="G46" s="56"/>
      <c r="H46" s="56"/>
      <c r="I46" s="56"/>
      <c r="J46" s="117"/>
      <c r="K46" s="56"/>
      <c r="L46" s="56"/>
      <c r="M46" s="56"/>
      <c r="N46" s="57"/>
    </row>
    <row r="47" spans="1:22" ht="15" thickBot="1" x14ac:dyDescent="0.25">
      <c r="A47" s="58"/>
      <c r="B47" s="58"/>
      <c r="C47" s="58"/>
      <c r="D47" s="58"/>
      <c r="E47" s="58"/>
      <c r="F47" s="58"/>
      <c r="G47" s="58"/>
      <c r="H47" s="58"/>
      <c r="I47" s="58"/>
      <c r="J47" s="104"/>
      <c r="K47" s="58"/>
      <c r="L47" s="58"/>
      <c r="M47" s="58"/>
      <c r="N47" s="58"/>
    </row>
    <row r="48" spans="1:22" ht="15" x14ac:dyDescent="0.25">
      <c r="A48" s="102" t="s">
        <v>79</v>
      </c>
      <c r="B48" s="59"/>
      <c r="C48" s="59"/>
      <c r="D48" s="59"/>
      <c r="E48" s="59"/>
      <c r="F48" s="59"/>
      <c r="G48" s="59"/>
      <c r="H48" s="59"/>
      <c r="I48" s="59"/>
      <c r="J48" s="122"/>
      <c r="K48" s="59"/>
      <c r="L48" s="59"/>
      <c r="M48" s="59"/>
      <c r="N48" s="60"/>
    </row>
    <row r="49" spans="1:25" ht="15" x14ac:dyDescent="0.25">
      <c r="A49" s="399" t="s">
        <v>203</v>
      </c>
      <c r="B49" s="58"/>
      <c r="C49" s="58"/>
      <c r="D49" s="58"/>
      <c r="E49" s="58"/>
      <c r="F49" s="58"/>
      <c r="G49" s="58"/>
      <c r="H49" s="58"/>
      <c r="I49" s="58"/>
      <c r="J49" s="107"/>
      <c r="K49" s="58"/>
      <c r="L49" s="58"/>
      <c r="M49" s="58"/>
      <c r="N49" s="105"/>
      <c r="P49" s="440"/>
      <c r="Q49" s="25"/>
      <c r="R49" s="25"/>
    </row>
    <row r="50" spans="1:25" ht="15" x14ac:dyDescent="0.25">
      <c r="A50" s="439" t="s">
        <v>258</v>
      </c>
      <c r="B50" s="58"/>
      <c r="C50" s="58"/>
      <c r="D50" s="58"/>
      <c r="E50" s="58"/>
      <c r="F50" s="58"/>
      <c r="G50" s="58"/>
      <c r="H50" s="58"/>
      <c r="I50" s="58"/>
      <c r="J50" s="107"/>
      <c r="K50" s="58"/>
      <c r="L50" s="58"/>
      <c r="M50" s="58"/>
      <c r="N50" s="105"/>
      <c r="P50" s="440"/>
      <c r="Q50" s="25"/>
      <c r="R50" s="25"/>
    </row>
    <row r="51" spans="1:25" ht="29.65" customHeight="1" x14ac:dyDescent="0.25">
      <c r="A51" s="530" t="s">
        <v>204</v>
      </c>
      <c r="B51" s="531"/>
      <c r="C51" s="531"/>
      <c r="D51" s="531"/>
      <c r="E51" s="531"/>
      <c r="F51" s="531"/>
      <c r="G51" s="531"/>
      <c r="H51" s="531"/>
      <c r="I51" s="531"/>
      <c r="J51" s="400"/>
      <c r="K51" s="107" t="s">
        <v>239</v>
      </c>
      <c r="L51" s="58"/>
      <c r="M51" s="58"/>
      <c r="N51" s="105"/>
      <c r="P51" s="25"/>
      <c r="Q51" s="25"/>
      <c r="R51" s="25"/>
    </row>
    <row r="52" spans="1:25" ht="13.9" customHeight="1" x14ac:dyDescent="0.25">
      <c r="A52" s="396"/>
      <c r="B52" s="397"/>
      <c r="C52" s="397"/>
      <c r="D52" s="397"/>
      <c r="E52" s="397"/>
      <c r="F52" s="397"/>
      <c r="G52" s="397"/>
      <c r="H52" s="397"/>
      <c r="I52" s="397"/>
      <c r="J52" s="107"/>
      <c r="K52" s="58"/>
      <c r="L52" s="58"/>
      <c r="M52" s="58"/>
      <c r="N52" s="105"/>
      <c r="P52" s="25"/>
      <c r="Q52" s="25"/>
      <c r="R52" s="25"/>
    </row>
    <row r="53" spans="1:25" ht="85.35" customHeight="1" x14ac:dyDescent="0.25">
      <c r="A53" s="530" t="s">
        <v>205</v>
      </c>
      <c r="B53" s="531"/>
      <c r="C53" s="531"/>
      <c r="D53" s="531"/>
      <c r="E53" s="531"/>
      <c r="F53" s="531"/>
      <c r="G53" s="531"/>
      <c r="H53" s="531"/>
      <c r="I53" s="531"/>
      <c r="J53" s="400"/>
      <c r="K53" s="107" t="s">
        <v>240</v>
      </c>
      <c r="L53" s="58"/>
      <c r="M53" s="58"/>
      <c r="N53" s="105"/>
      <c r="P53" s="25"/>
      <c r="Q53" s="25"/>
      <c r="R53" s="25"/>
    </row>
    <row r="54" spans="1:25" ht="15" x14ac:dyDescent="0.25">
      <c r="A54" s="73"/>
      <c r="B54" s="58"/>
      <c r="C54" s="58"/>
      <c r="D54" s="58"/>
      <c r="E54" s="58"/>
      <c r="F54" s="58"/>
      <c r="G54" s="58"/>
      <c r="H54" s="58"/>
      <c r="I54" s="58"/>
      <c r="J54" s="107"/>
      <c r="K54" s="58"/>
      <c r="L54" s="58"/>
      <c r="M54" s="58"/>
      <c r="N54" s="105"/>
      <c r="P54" s="25"/>
      <c r="Q54" s="25"/>
      <c r="R54" s="25"/>
      <c r="S54" s="25"/>
      <c r="T54" s="25"/>
      <c r="U54" s="25"/>
      <c r="V54" s="25"/>
    </row>
    <row r="55" spans="1:25" ht="15" x14ac:dyDescent="0.25">
      <c r="A55" s="73" t="s">
        <v>259</v>
      </c>
      <c r="B55" s="58"/>
      <c r="C55" s="58"/>
      <c r="D55" s="58"/>
      <c r="E55" s="58"/>
      <c r="F55" s="58"/>
      <c r="G55" s="58"/>
      <c r="H55" s="58"/>
      <c r="I55" s="58"/>
      <c r="J55" s="415">
        <f>IF('FTE Input'!N40="Enter 1.0 on line 13 of PPP Schedule A","X",0)</f>
        <v>0</v>
      </c>
      <c r="K55" s="107" t="s">
        <v>206</v>
      </c>
      <c r="L55" s="58"/>
      <c r="M55" s="58"/>
      <c r="N55" s="105"/>
      <c r="P55" s="25"/>
      <c r="Q55" s="25"/>
      <c r="R55" s="25"/>
      <c r="S55" s="25"/>
      <c r="T55" s="25"/>
      <c r="U55" s="25"/>
      <c r="V55" s="25"/>
    </row>
    <row r="56" spans="1:25" x14ac:dyDescent="0.2">
      <c r="A56" s="70"/>
      <c r="B56" s="58"/>
      <c r="C56" s="58"/>
      <c r="D56" s="58"/>
      <c r="E56" s="58"/>
      <c r="F56" s="58"/>
      <c r="G56" s="58"/>
      <c r="H56" s="58"/>
      <c r="I56" s="58"/>
      <c r="J56" s="104"/>
      <c r="K56" s="58"/>
      <c r="L56" s="58"/>
      <c r="M56" s="58"/>
      <c r="N56" s="105"/>
      <c r="P56" s="25"/>
      <c r="Q56" s="25"/>
      <c r="R56" s="25"/>
      <c r="S56" s="25"/>
      <c r="T56" s="25"/>
      <c r="U56" s="25"/>
      <c r="V56" s="25"/>
    </row>
    <row r="57" spans="1:25" ht="15" x14ac:dyDescent="0.25">
      <c r="A57" s="70" t="s">
        <v>161</v>
      </c>
      <c r="B57" s="58"/>
      <c r="C57" s="58"/>
      <c r="D57" s="58"/>
      <c r="E57" s="58"/>
      <c r="F57" s="58"/>
      <c r="G57" s="58"/>
      <c r="H57" s="58"/>
      <c r="I57" s="58"/>
      <c r="J57" s="123">
        <f>IF('FTE Input'!R25="YES",'FTE Input'!R27,(IF('FTE Input'!R25="",(MIN('FTE Input'!R20,'FTE Input'!R23)),0)))</f>
        <v>0</v>
      </c>
      <c r="K57" s="107" t="s">
        <v>206</v>
      </c>
      <c r="L57" s="62"/>
      <c r="M57" s="62"/>
      <c r="N57" s="63"/>
      <c r="O57" s="25"/>
      <c r="P57" s="25"/>
      <c r="Q57" s="25"/>
      <c r="R57" s="25"/>
      <c r="S57" s="25"/>
      <c r="T57" s="25"/>
      <c r="U57" s="25"/>
      <c r="V57" s="25"/>
      <c r="W57" s="25"/>
      <c r="X57" s="25"/>
      <c r="Y57" s="25"/>
    </row>
    <row r="58" spans="1:25" x14ac:dyDescent="0.2">
      <c r="A58" s="70"/>
      <c r="B58" s="58"/>
      <c r="C58" s="58"/>
      <c r="D58" s="58"/>
      <c r="E58" s="58"/>
      <c r="F58" s="58"/>
      <c r="G58" s="58"/>
      <c r="H58" s="58"/>
      <c r="I58" s="58"/>
      <c r="J58" s="104"/>
      <c r="K58" s="62"/>
      <c r="L58" s="62"/>
      <c r="M58" s="62"/>
      <c r="N58" s="63"/>
      <c r="O58" s="25"/>
      <c r="P58" s="25"/>
      <c r="Q58" s="25"/>
      <c r="R58" s="25"/>
      <c r="S58" s="25"/>
      <c r="T58" s="25"/>
      <c r="U58" s="25"/>
      <c r="V58" s="25"/>
      <c r="W58" s="25"/>
      <c r="X58" s="25"/>
      <c r="Y58" s="25"/>
    </row>
    <row r="59" spans="1:25" ht="15" x14ac:dyDescent="0.25">
      <c r="A59" s="70" t="s">
        <v>162</v>
      </c>
      <c r="B59" s="58"/>
      <c r="C59" s="58"/>
      <c r="D59" s="58"/>
      <c r="E59" s="58"/>
      <c r="F59" s="58"/>
      <c r="G59" s="58"/>
      <c r="H59" s="58"/>
      <c r="I59" s="58"/>
      <c r="J59" s="123">
        <f>+J17+J27</f>
        <v>0</v>
      </c>
      <c r="K59" s="58"/>
      <c r="L59" s="58"/>
      <c r="M59" s="58"/>
      <c r="N59" s="105"/>
      <c r="P59" s="25"/>
      <c r="Q59" s="25"/>
      <c r="R59" s="25"/>
      <c r="S59" s="25"/>
      <c r="T59" s="25"/>
      <c r="U59" s="25"/>
    </row>
    <row r="60" spans="1:25" x14ac:dyDescent="0.2">
      <c r="A60" s="70"/>
      <c r="B60" s="58"/>
      <c r="C60" s="58"/>
      <c r="D60" s="58"/>
      <c r="E60" s="58"/>
      <c r="F60" s="58"/>
      <c r="G60" s="58"/>
      <c r="H60" s="58"/>
      <c r="I60" s="58"/>
      <c r="J60" s="104"/>
      <c r="K60" s="58"/>
      <c r="L60" s="58"/>
      <c r="M60" s="58"/>
      <c r="N60" s="105"/>
      <c r="P60" s="25"/>
      <c r="Q60" s="25"/>
      <c r="R60" s="25"/>
      <c r="S60" s="25"/>
      <c r="T60" s="25"/>
      <c r="U60" s="25"/>
    </row>
    <row r="61" spans="1:25" ht="15" x14ac:dyDescent="0.25">
      <c r="A61" s="70" t="s">
        <v>202</v>
      </c>
      <c r="B61" s="58"/>
      <c r="C61" s="58"/>
      <c r="D61" s="58"/>
      <c r="E61" s="58"/>
      <c r="F61" s="58"/>
      <c r="G61" s="58"/>
      <c r="H61" s="58"/>
      <c r="I61" s="58"/>
      <c r="J61" s="416" t="e">
        <f>IF(OR(J51="X",J53="X",J55="X"),1,(IF((J59/J57)&gt;1,1,(J59/J57))))</f>
        <v>#DIV/0!</v>
      </c>
      <c r="K61" s="392" t="s">
        <v>142</v>
      </c>
      <c r="L61" s="58"/>
      <c r="M61" s="58"/>
      <c r="N61" s="105"/>
      <c r="P61" s="25"/>
      <c r="Q61" s="25"/>
      <c r="R61" s="25"/>
      <c r="S61" s="25"/>
      <c r="T61" s="25"/>
      <c r="U61" s="25"/>
    </row>
    <row r="62" spans="1:25" ht="15" thickBot="1" x14ac:dyDescent="0.25">
      <c r="A62" s="55"/>
      <c r="B62" s="56"/>
      <c r="C62" s="56"/>
      <c r="D62" s="56"/>
      <c r="E62" s="56"/>
      <c r="F62" s="56"/>
      <c r="G62" s="56"/>
      <c r="H62" s="56"/>
      <c r="I62" s="56"/>
      <c r="J62" s="56"/>
      <c r="K62" s="56"/>
      <c r="L62" s="56"/>
      <c r="M62" s="56"/>
      <c r="N62" s="57"/>
      <c r="P62" s="25"/>
      <c r="Q62" s="25"/>
      <c r="R62" s="25"/>
      <c r="S62" s="25"/>
      <c r="T62" s="25"/>
      <c r="U62" s="25"/>
    </row>
    <row r="63" spans="1:25" ht="15" thickBot="1" x14ac:dyDescent="0.25">
      <c r="P63" s="25"/>
      <c r="Q63" s="25"/>
      <c r="R63" s="25"/>
      <c r="S63" s="25"/>
      <c r="T63" s="25"/>
      <c r="U63" s="25"/>
    </row>
    <row r="64" spans="1:25" x14ac:dyDescent="0.2">
      <c r="A64" s="517" t="s">
        <v>260</v>
      </c>
      <c r="B64" s="518"/>
      <c r="C64" s="518"/>
      <c r="D64" s="518"/>
      <c r="E64" s="518"/>
      <c r="F64" s="518"/>
      <c r="G64" s="518"/>
      <c r="H64" s="518"/>
      <c r="I64" s="518"/>
      <c r="J64" s="518"/>
      <c r="K64" s="518"/>
      <c r="L64" s="518"/>
      <c r="M64" s="518"/>
      <c r="N64" s="519"/>
      <c r="P64" s="25"/>
      <c r="Q64" s="25"/>
      <c r="R64" s="25"/>
      <c r="S64" s="25"/>
      <c r="T64" s="25"/>
      <c r="U64" s="25"/>
    </row>
    <row r="65" spans="1:21" ht="76.150000000000006" customHeight="1" thickBot="1" x14ac:dyDescent="0.25">
      <c r="A65" s="520"/>
      <c r="B65" s="521"/>
      <c r="C65" s="521"/>
      <c r="D65" s="521"/>
      <c r="E65" s="521"/>
      <c r="F65" s="521"/>
      <c r="G65" s="521"/>
      <c r="H65" s="521"/>
      <c r="I65" s="521"/>
      <c r="J65" s="521"/>
      <c r="K65" s="521"/>
      <c r="L65" s="521"/>
      <c r="M65" s="521"/>
      <c r="N65" s="522"/>
      <c r="P65" s="25"/>
      <c r="Q65" s="25"/>
      <c r="R65" s="25"/>
      <c r="S65" s="25"/>
      <c r="T65" s="25"/>
      <c r="U65" s="25"/>
    </row>
    <row r="66" spans="1:21" ht="15" thickBot="1" x14ac:dyDescent="0.25">
      <c r="P66" s="25"/>
      <c r="Q66" s="25"/>
      <c r="R66" s="25"/>
      <c r="S66" s="25"/>
      <c r="T66" s="25"/>
      <c r="U66" s="25"/>
    </row>
    <row r="67" spans="1:21" s="7" customFormat="1" ht="21" customHeight="1" x14ac:dyDescent="0.3">
      <c r="A67" s="514" t="s">
        <v>286</v>
      </c>
      <c r="B67" s="515"/>
      <c r="C67" s="515"/>
      <c r="D67" s="515"/>
      <c r="E67" s="515"/>
      <c r="F67" s="515"/>
      <c r="G67" s="515"/>
      <c r="H67" s="515"/>
      <c r="I67" s="515"/>
      <c r="J67" s="515"/>
      <c r="K67" s="515"/>
      <c r="L67" s="515"/>
      <c r="M67" s="515"/>
      <c r="N67" s="441"/>
      <c r="O67" s="9"/>
      <c r="P67" s="92"/>
      <c r="Q67" s="92"/>
      <c r="R67" s="92"/>
      <c r="S67" s="9"/>
      <c r="T67" s="9"/>
      <c r="U67" s="9"/>
    </row>
    <row r="68" spans="1:21" s="7" customFormat="1" ht="17.25" customHeight="1" x14ac:dyDescent="0.25">
      <c r="A68" s="125"/>
      <c r="B68" s="94" t="s">
        <v>28</v>
      </c>
      <c r="C68" s="95"/>
      <c r="D68" s="94"/>
      <c r="E68" s="95"/>
      <c r="F68" s="95"/>
      <c r="G68" s="95"/>
      <c r="H68" s="95"/>
      <c r="I68" s="126"/>
      <c r="J68" s="126"/>
      <c r="K68" s="126"/>
      <c r="L68" s="126"/>
      <c r="M68" s="126"/>
      <c r="N68" s="127"/>
      <c r="O68" s="9"/>
      <c r="P68" s="9"/>
      <c r="Q68" s="9"/>
      <c r="R68" s="9"/>
      <c r="S68" s="9"/>
    </row>
    <row r="69" spans="1:21" s="7" customFormat="1" ht="17.25" customHeight="1" x14ac:dyDescent="0.25">
      <c r="A69" s="128"/>
      <c r="B69" s="94" t="s">
        <v>60</v>
      </c>
      <c r="C69" s="95"/>
      <c r="D69" s="94"/>
      <c r="E69" s="95"/>
      <c r="F69" s="95"/>
      <c r="G69" s="95"/>
      <c r="H69" s="95"/>
      <c r="I69" s="126"/>
      <c r="J69" s="126"/>
      <c r="K69" s="126"/>
      <c r="L69" s="126"/>
      <c r="M69" s="126"/>
      <c r="N69" s="127"/>
      <c r="O69" s="9"/>
      <c r="P69" s="9"/>
      <c r="Q69" s="9"/>
      <c r="R69" s="9"/>
      <c r="S69" s="9"/>
    </row>
    <row r="70" spans="1:21" s="7" customFormat="1" ht="18" customHeight="1" x14ac:dyDescent="0.3">
      <c r="A70" s="128"/>
      <c r="B70" s="94" t="s">
        <v>280</v>
      </c>
      <c r="C70" s="417"/>
      <c r="D70" s="417"/>
      <c r="E70" s="418"/>
      <c r="F70" s="419"/>
      <c r="G70" s="419"/>
      <c r="H70" s="419"/>
      <c r="I70" s="417"/>
      <c r="J70" s="417"/>
      <c r="K70" s="417"/>
      <c r="L70" s="420"/>
      <c r="M70" s="417"/>
      <c r="N70" s="421"/>
      <c r="O70" s="91"/>
      <c r="P70" s="91"/>
      <c r="Q70" s="91"/>
      <c r="R70" s="91"/>
    </row>
    <row r="71" spans="1:21" ht="21" thickBot="1" x14ac:dyDescent="0.35">
      <c r="A71" s="501" t="s">
        <v>153</v>
      </c>
      <c r="B71" s="502"/>
      <c r="C71" s="502"/>
      <c r="D71" s="502"/>
      <c r="E71" s="502"/>
      <c r="F71" s="502"/>
      <c r="G71" s="502"/>
      <c r="H71" s="502"/>
      <c r="I71" s="502"/>
      <c r="J71" s="502"/>
      <c r="K71" s="502"/>
      <c r="L71" s="502"/>
      <c r="M71" s="502"/>
      <c r="N71" s="442"/>
      <c r="O71" s="91"/>
      <c r="P71" s="91"/>
      <c r="Q71" s="91"/>
      <c r="R71" s="91"/>
      <c r="S71" s="25"/>
    </row>
  </sheetData>
  <sheetProtection algorithmName="SHA-512" hashValue="eyw5aREx0iZD1WmsvFanp0N8FBZ/Qlf8CqezjXJoWFHuIIGGy6+MvVZCAyE34VpkE2goNp2FFNOAMMoETO5z1g==" saltValue="ZjY6PbxuVOZRJCBTCAxiTA==" spinCount="100000" sheet="1" formatColumns="0" formatRows="0"/>
  <protectedRanges>
    <protectedRange sqref="J51 J53" name="Range2"/>
    <protectedRange sqref="J32 J34 J36" name="Range1"/>
  </protectedRanges>
  <mergeCells count="9">
    <mergeCell ref="A71:M71"/>
    <mergeCell ref="A64:N65"/>
    <mergeCell ref="B7:N7"/>
    <mergeCell ref="B8:N8"/>
    <mergeCell ref="A20:I21"/>
    <mergeCell ref="A41:I41"/>
    <mergeCell ref="A67:M67"/>
    <mergeCell ref="A51:I51"/>
    <mergeCell ref="A53:I53"/>
  </mergeCells>
  <dataValidations count="1">
    <dataValidation type="list" allowBlank="1" showInputMessage="1" showErrorMessage="1" sqref="J51 J53" xr:uid="{E2993BFD-F754-4F93-98ED-1D0852E60B75}">
      <formula1>"X"</formula1>
    </dataValidation>
  </dataValidations>
  <hyperlinks>
    <hyperlink ref="B68" r:id="rId1" display="at aicpa.org/sba." xr:uid="{B3D9A888-804D-40F8-886E-318B97093E8D}"/>
    <hyperlink ref="B69" r:id="rId2" display="The SBA forgiveness application is online here:" xr:uid="{1D44199C-4EF5-48A3-8376-D44D5EA301CB}"/>
    <hyperlink ref="B70" r:id="rId3" display="Forgivness application instructions are available here. " xr:uid="{3CB687A6-E47F-45CA-8552-01AAAC092C42}"/>
  </hyperlinks>
  <pageMargins left="0.25" right="0.25" top="0.75" bottom="0.75" header="0.3" footer="0.3"/>
  <pageSetup scale="54"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AC55"/>
  <sheetViews>
    <sheetView zoomScale="70" zoomScaleNormal="70" workbookViewId="0"/>
  </sheetViews>
  <sheetFormatPr defaultColWidth="9" defaultRowHeight="14.25" x14ac:dyDescent="0.2"/>
  <cols>
    <col min="1" max="1" width="18" style="4" customWidth="1"/>
    <col min="2" max="2" width="17.85546875" style="4" customWidth="1"/>
    <col min="3" max="3" width="14.85546875" style="4" customWidth="1"/>
    <col min="4" max="4" width="18" style="4" customWidth="1"/>
    <col min="5" max="5" width="15" style="4" customWidth="1"/>
    <col min="6" max="11" width="9" style="4"/>
    <col min="12" max="12" width="22.7109375" style="4" customWidth="1"/>
    <col min="13" max="16" width="9" style="4"/>
    <col min="17" max="17" width="11.7109375" style="4" bestFit="1" customWidth="1"/>
    <col min="18" max="16384" width="9" style="4"/>
  </cols>
  <sheetData>
    <row r="1" spans="1:29" ht="20.25" x14ac:dyDescent="0.3">
      <c r="A1" s="3" t="s">
        <v>5</v>
      </c>
      <c r="G1" s="9"/>
      <c r="H1" s="9"/>
    </row>
    <row r="2" spans="1:29" ht="20.25" x14ac:dyDescent="0.3">
      <c r="A2" s="3" t="s">
        <v>1</v>
      </c>
    </row>
    <row r="3" spans="1:29" ht="20.25" x14ac:dyDescent="0.3">
      <c r="A3" s="31" t="s">
        <v>231</v>
      </c>
    </row>
    <row r="4" spans="1:29" ht="20.25" x14ac:dyDescent="0.3">
      <c r="A4" s="30" t="s">
        <v>281</v>
      </c>
      <c r="B4" s="25"/>
      <c r="C4" s="25"/>
      <c r="D4" s="25"/>
      <c r="E4" s="25"/>
      <c r="F4" s="25"/>
      <c r="J4" s="25"/>
    </row>
    <row r="5" spans="1:29" ht="15" customHeight="1" x14ac:dyDescent="0.25">
      <c r="D5" s="9"/>
      <c r="E5" s="9"/>
      <c r="F5" s="25"/>
      <c r="G5" s="25"/>
      <c r="H5" s="25"/>
      <c r="I5" s="25"/>
      <c r="J5" s="25"/>
      <c r="K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523"/>
      <c r="L7" s="523"/>
      <c r="M7" s="328"/>
      <c r="N7" s="328"/>
      <c r="O7" s="7"/>
      <c r="P7" s="7"/>
      <c r="Q7" s="7"/>
      <c r="R7" s="7"/>
      <c r="S7" s="7"/>
      <c r="V7" s="7"/>
      <c r="W7" s="7"/>
      <c r="X7" s="7"/>
      <c r="Y7" s="7"/>
      <c r="Z7" s="7"/>
      <c r="AA7" s="7"/>
      <c r="AB7" s="7"/>
      <c r="AC7" s="7"/>
    </row>
    <row r="8" spans="1:29" s="1" customFormat="1" ht="35.25" customHeight="1" x14ac:dyDescent="0.3">
      <c r="A8" s="312"/>
      <c r="B8" s="484" t="s">
        <v>104</v>
      </c>
      <c r="C8" s="484"/>
      <c r="D8" s="484"/>
      <c r="E8" s="484"/>
      <c r="F8" s="484"/>
      <c r="G8" s="484"/>
      <c r="H8" s="484"/>
      <c r="I8" s="484"/>
      <c r="J8" s="484"/>
      <c r="K8" s="484"/>
      <c r="L8" s="484"/>
      <c r="M8" s="326"/>
      <c r="N8" s="326"/>
      <c r="O8" s="7"/>
      <c r="P8" s="7"/>
      <c r="Q8" s="7"/>
      <c r="R8" s="7"/>
      <c r="S8" s="7"/>
      <c r="V8" s="7"/>
      <c r="W8" s="7"/>
      <c r="X8" s="7"/>
      <c r="Y8" s="7"/>
      <c r="Z8" s="7"/>
      <c r="AA8" s="7"/>
      <c r="AB8" s="7"/>
      <c r="AC8" s="7"/>
    </row>
    <row r="9" spans="1:29" ht="18" x14ac:dyDescent="0.25">
      <c r="A9" s="100"/>
      <c r="O9" s="58"/>
    </row>
    <row r="10" spans="1:29" s="34" customFormat="1" ht="18" x14ac:dyDescent="0.25">
      <c r="A10" s="11" t="s">
        <v>18</v>
      </c>
      <c r="O10" s="35"/>
    </row>
    <row r="11" spans="1:29" s="34" customFormat="1" x14ac:dyDescent="0.2">
      <c r="A11" s="34" t="s">
        <v>207</v>
      </c>
      <c r="O11" s="35"/>
    </row>
    <row r="13" spans="1:29" ht="15" x14ac:dyDescent="0.25">
      <c r="A13" s="129" t="s">
        <v>65</v>
      </c>
    </row>
    <row r="14" spans="1:29" ht="57" customHeight="1" x14ac:dyDescent="0.2">
      <c r="A14" s="532" t="s">
        <v>208</v>
      </c>
      <c r="B14" s="532"/>
      <c r="C14" s="532"/>
      <c r="D14" s="532"/>
      <c r="E14" s="532"/>
      <c r="F14" s="532"/>
      <c r="G14" s="532"/>
    </row>
    <row r="16" spans="1:29" s="131" customFormat="1" ht="45" x14ac:dyDescent="0.25">
      <c r="A16" s="130" t="s">
        <v>66</v>
      </c>
      <c r="B16" s="130" t="s">
        <v>67</v>
      </c>
      <c r="C16" s="401" t="s">
        <v>68</v>
      </c>
      <c r="D16" s="401" t="s">
        <v>69</v>
      </c>
      <c r="E16" s="401" t="s">
        <v>70</v>
      </c>
    </row>
    <row r="17" spans="1:17" x14ac:dyDescent="0.2">
      <c r="A17" s="132" t="s">
        <v>209</v>
      </c>
    </row>
    <row r="18" spans="1:17" ht="9" customHeight="1" x14ac:dyDescent="0.2"/>
    <row r="19" spans="1:17" s="58" customFormat="1" ht="15" x14ac:dyDescent="0.25">
      <c r="A19" s="83" t="s">
        <v>97</v>
      </c>
      <c r="B19" s="83"/>
      <c r="C19" s="133">
        <f>+'Payroll Accumulator'!J59</f>
        <v>0</v>
      </c>
      <c r="D19" s="134"/>
      <c r="E19" s="135">
        <f>+'Payroll Accumulator'!Y61</f>
        <v>0</v>
      </c>
      <c r="F19" s="132" t="s">
        <v>99</v>
      </c>
    </row>
    <row r="20" spans="1:17" s="58" customFormat="1" ht="15" x14ac:dyDescent="0.25">
      <c r="A20" s="83" t="s">
        <v>107</v>
      </c>
      <c r="B20" s="83"/>
      <c r="C20" s="134"/>
      <c r="D20" s="133">
        <f>+'FTE Input'!N17</f>
        <v>0</v>
      </c>
      <c r="E20" s="136"/>
      <c r="F20" s="107" t="s">
        <v>109</v>
      </c>
    </row>
    <row r="21" spans="1:17" s="58" customFormat="1" ht="15" x14ac:dyDescent="0.25">
      <c r="A21" s="83" t="s">
        <v>214</v>
      </c>
      <c r="B21" s="83"/>
      <c r="C21" s="134"/>
      <c r="D21" s="329">
        <v>0</v>
      </c>
      <c r="E21" s="136"/>
      <c r="F21" s="107" t="s">
        <v>135</v>
      </c>
    </row>
    <row r="22" spans="1:17" ht="15" thickBot="1" x14ac:dyDescent="0.25">
      <c r="C22" s="330">
        <f>SUM(C19:C20)</f>
        <v>0</v>
      </c>
      <c r="D22" s="330">
        <f>SUM(D19:D21)</f>
        <v>0</v>
      </c>
      <c r="E22" s="330">
        <f>SUM(E19:E20)</f>
        <v>0</v>
      </c>
      <c r="F22" s="58"/>
    </row>
    <row r="23" spans="1:17" ht="15" thickTop="1" x14ac:dyDescent="0.2"/>
    <row r="25" spans="1:17" ht="15" x14ac:dyDescent="0.25">
      <c r="A25" s="129" t="s">
        <v>71</v>
      </c>
    </row>
    <row r="26" spans="1:17" ht="49.5" customHeight="1" x14ac:dyDescent="0.2">
      <c r="A26" s="532" t="s">
        <v>210</v>
      </c>
      <c r="B26" s="532"/>
      <c r="C26" s="532"/>
      <c r="D26" s="532"/>
      <c r="E26" s="532"/>
      <c r="F26" s="532"/>
      <c r="G26" s="532"/>
    </row>
    <row r="27" spans="1:17" ht="45" x14ac:dyDescent="0.25">
      <c r="A27" s="130" t="s">
        <v>66</v>
      </c>
      <c r="B27" s="130" t="s">
        <v>67</v>
      </c>
      <c r="C27" s="130" t="s">
        <v>68</v>
      </c>
      <c r="D27" s="130" t="s">
        <v>69</v>
      </c>
      <c r="E27" s="62"/>
    </row>
    <row r="28" spans="1:17" x14ac:dyDescent="0.2">
      <c r="A28" s="132" t="s">
        <v>108</v>
      </c>
      <c r="E28" s="62"/>
    </row>
    <row r="29" spans="1:17" ht="8.25" customHeight="1" x14ac:dyDescent="0.2">
      <c r="E29" s="62"/>
    </row>
    <row r="30" spans="1:17" s="58" customFormat="1" ht="15" x14ac:dyDescent="0.25">
      <c r="A30" s="83" t="s">
        <v>97</v>
      </c>
      <c r="B30" s="83"/>
      <c r="C30" s="135">
        <f>+'Payroll Accumulator'!D76</f>
        <v>0</v>
      </c>
      <c r="D30" s="137"/>
      <c r="E30" s="132" t="s">
        <v>99</v>
      </c>
    </row>
    <row r="31" spans="1:17" ht="15" x14ac:dyDescent="0.25">
      <c r="A31" s="83" t="s">
        <v>107</v>
      </c>
      <c r="C31" s="138"/>
      <c r="D31" s="139">
        <f>+'FTE Input'!P17</f>
        <v>0</v>
      </c>
      <c r="E31" s="107" t="s">
        <v>109</v>
      </c>
    </row>
    <row r="32" spans="1:17" ht="15" thickBot="1" x14ac:dyDescent="0.25">
      <c r="C32" s="330">
        <f>SUM(C30:C31)</f>
        <v>0</v>
      </c>
      <c r="D32" s="330">
        <f>SUM(D30:D31)</f>
        <v>0</v>
      </c>
      <c r="N32" s="25"/>
      <c r="O32" s="25"/>
      <c r="P32" s="25"/>
      <c r="Q32" s="25"/>
    </row>
    <row r="33" spans="1:18" ht="15" thickTop="1" x14ac:dyDescent="0.2">
      <c r="E33" s="62"/>
      <c r="N33" s="25"/>
      <c r="O33" s="25"/>
      <c r="P33" s="25"/>
      <c r="Q33" s="25"/>
    </row>
    <row r="34" spans="1:18" ht="15" thickBot="1" x14ac:dyDescent="0.25">
      <c r="L34" s="25"/>
      <c r="N34" s="25"/>
      <c r="O34" s="25"/>
      <c r="P34" s="25"/>
      <c r="Q34" s="25"/>
      <c r="R34" s="25"/>
    </row>
    <row r="35" spans="1:18" ht="15.75" x14ac:dyDescent="0.25">
      <c r="A35" s="140" t="s">
        <v>237</v>
      </c>
      <c r="B35" s="103"/>
      <c r="C35" s="345" t="s">
        <v>118</v>
      </c>
      <c r="D35" s="59"/>
      <c r="E35" s="59"/>
      <c r="F35" s="59"/>
      <c r="G35" s="59"/>
      <c r="H35" s="59"/>
      <c r="I35" s="59"/>
      <c r="J35" s="59"/>
      <c r="K35" s="59"/>
      <c r="L35" s="115"/>
      <c r="M35" s="60"/>
      <c r="N35" s="25"/>
      <c r="O35" s="25"/>
      <c r="P35" s="25"/>
      <c r="Q35" s="25"/>
      <c r="R35" s="25"/>
    </row>
    <row r="36" spans="1:18" x14ac:dyDescent="0.2">
      <c r="A36" s="70"/>
      <c r="B36" s="58"/>
      <c r="C36" s="58"/>
      <c r="D36" s="58"/>
      <c r="E36" s="58"/>
      <c r="F36" s="58"/>
      <c r="G36" s="58"/>
      <c r="H36" s="58"/>
      <c r="I36" s="58"/>
      <c r="J36" s="58"/>
      <c r="K36" s="58"/>
      <c r="L36" s="62"/>
      <c r="M36" s="105"/>
      <c r="N36" s="25"/>
      <c r="O36" s="25"/>
      <c r="P36" s="25"/>
      <c r="Q36" s="25"/>
    </row>
    <row r="37" spans="1:18" ht="31.5" customHeight="1" x14ac:dyDescent="0.2">
      <c r="A37" s="537" t="s">
        <v>211</v>
      </c>
      <c r="B37" s="538"/>
      <c r="C37" s="538"/>
      <c r="D37" s="538"/>
      <c r="E37" s="538"/>
      <c r="F37" s="538"/>
      <c r="G37" s="538"/>
      <c r="H37" s="538"/>
      <c r="I37" s="538"/>
      <c r="J37" s="538"/>
      <c r="K37" s="58"/>
      <c r="L37" s="141">
        <f>+'FTE Input'!N32</f>
        <v>0</v>
      </c>
      <c r="M37" s="105"/>
      <c r="N37" s="142"/>
      <c r="O37" s="142"/>
      <c r="P37" s="142"/>
      <c r="Q37" s="142"/>
    </row>
    <row r="38" spans="1:18" x14ac:dyDescent="0.2">
      <c r="A38" s="143"/>
      <c r="B38" s="144"/>
      <c r="C38" s="144"/>
      <c r="D38" s="144"/>
      <c r="E38" s="144"/>
      <c r="F38" s="144"/>
      <c r="G38" s="144"/>
      <c r="H38" s="144"/>
      <c r="I38" s="144"/>
      <c r="J38" s="144"/>
      <c r="K38" s="58"/>
      <c r="L38" s="145"/>
      <c r="M38" s="105"/>
      <c r="N38" s="146"/>
      <c r="O38" s="146"/>
      <c r="P38" s="146"/>
      <c r="Q38" s="146"/>
    </row>
    <row r="39" spans="1:18" x14ac:dyDescent="0.2">
      <c r="A39" s="537" t="s">
        <v>163</v>
      </c>
      <c r="B39" s="538"/>
      <c r="C39" s="538"/>
      <c r="D39" s="538"/>
      <c r="E39" s="538"/>
      <c r="F39" s="538"/>
      <c r="G39" s="538"/>
      <c r="H39" s="538"/>
      <c r="I39" s="538"/>
      <c r="J39" s="538"/>
      <c r="K39" s="58"/>
      <c r="L39" s="141">
        <f>+'FTE Input'!N34</f>
        <v>0</v>
      </c>
      <c r="M39" s="105"/>
      <c r="N39" s="142"/>
      <c r="O39" s="443"/>
      <c r="P39" s="142"/>
      <c r="Q39" s="142"/>
    </row>
    <row r="40" spans="1:18" x14ac:dyDescent="0.2">
      <c r="A40" s="143"/>
      <c r="B40" s="144"/>
      <c r="C40" s="144"/>
      <c r="D40" s="144"/>
      <c r="E40" s="144"/>
      <c r="F40" s="144"/>
      <c r="G40" s="144"/>
      <c r="H40" s="144"/>
      <c r="I40" s="144"/>
      <c r="J40" s="144"/>
      <c r="K40" s="58"/>
      <c r="L40" s="147"/>
      <c r="M40" s="105"/>
      <c r="N40" s="146"/>
      <c r="O40" s="146"/>
      <c r="P40" s="146"/>
      <c r="Q40" s="146"/>
    </row>
    <row r="41" spans="1:18" ht="50.25" customHeight="1" x14ac:dyDescent="0.2">
      <c r="A41" s="537" t="s">
        <v>212</v>
      </c>
      <c r="B41" s="538"/>
      <c r="C41" s="538"/>
      <c r="D41" s="538"/>
      <c r="E41" s="538"/>
      <c r="F41" s="538"/>
      <c r="G41" s="538"/>
      <c r="H41" s="538"/>
      <c r="I41" s="538"/>
      <c r="J41" s="538"/>
      <c r="K41" s="58"/>
      <c r="L41" s="148" t="str">
        <f>IF(L37=L39,"",(IF(L39&gt;L37,"Proceed to step 4", "Complete line 13 of PPP Schedule A by dividing linke 12 by line 11 of that schedule")))</f>
        <v/>
      </c>
      <c r="M41" s="105"/>
      <c r="N41" s="25"/>
      <c r="O41" s="25"/>
      <c r="P41" s="25"/>
      <c r="Q41" s="25"/>
    </row>
    <row r="42" spans="1:18" x14ac:dyDescent="0.2">
      <c r="A42" s="143"/>
      <c r="B42" s="144"/>
      <c r="C42" s="144"/>
      <c r="D42" s="144"/>
      <c r="E42" s="144"/>
      <c r="F42" s="144"/>
      <c r="G42" s="144"/>
      <c r="H42" s="144"/>
      <c r="I42" s="144"/>
      <c r="J42" s="144"/>
      <c r="K42" s="58"/>
      <c r="L42" s="149"/>
      <c r="M42" s="105"/>
      <c r="N42" s="25"/>
      <c r="O42" s="25"/>
      <c r="P42" s="25"/>
      <c r="Q42" s="25"/>
    </row>
    <row r="43" spans="1:18" ht="15" x14ac:dyDescent="0.25">
      <c r="A43" s="70" t="s">
        <v>213</v>
      </c>
      <c r="B43" s="58"/>
      <c r="C43" s="58"/>
      <c r="D43" s="58"/>
      <c r="E43" s="58"/>
      <c r="F43" s="58"/>
      <c r="G43" s="58"/>
      <c r="H43" s="58"/>
      <c r="I43" s="58"/>
      <c r="J43" s="58"/>
      <c r="K43" s="58"/>
      <c r="L43" s="141">
        <f>+'FTE Input'!N38</f>
        <v>0</v>
      </c>
      <c r="M43" s="105"/>
      <c r="N43" s="142"/>
      <c r="O43" s="142"/>
      <c r="P43" s="142"/>
      <c r="Q43" s="142"/>
    </row>
    <row r="44" spans="1:18" x14ac:dyDescent="0.2">
      <c r="A44" s="70"/>
      <c r="B44" s="58"/>
      <c r="C44" s="58"/>
      <c r="D44" s="58"/>
      <c r="E44" s="58"/>
      <c r="F44" s="58"/>
      <c r="G44" s="58"/>
      <c r="H44" s="58"/>
      <c r="I44" s="58"/>
      <c r="J44" s="58"/>
      <c r="K44" s="58"/>
      <c r="L44" s="147"/>
      <c r="M44" s="105"/>
      <c r="N44" s="146"/>
      <c r="O44" s="146"/>
      <c r="P44" s="146"/>
      <c r="Q44" s="146"/>
    </row>
    <row r="45" spans="1:18" ht="49.5" customHeight="1" x14ac:dyDescent="0.2">
      <c r="A45" s="537" t="s">
        <v>164</v>
      </c>
      <c r="B45" s="538"/>
      <c r="C45" s="538"/>
      <c r="D45" s="538"/>
      <c r="E45" s="538"/>
      <c r="F45" s="538"/>
      <c r="G45" s="538"/>
      <c r="H45" s="538"/>
      <c r="I45" s="538"/>
      <c r="J45" s="538"/>
      <c r="K45" s="58"/>
      <c r="L45" s="148" t="str">
        <f>IF((AND(L43&gt;=L39,L43&gt;0,L39&gt;0)),"Enter 1.0 on line 13 of PPP Schedule A",(IF(AND(L43&lt;L39,L43&gt;0,L39&gt;0),"Complete line 13 of PPP Schedule A by dividing linke 12 by line 11 of that schedule","")))</f>
        <v/>
      </c>
      <c r="M45" s="105"/>
    </row>
    <row r="46" spans="1:18" ht="15" thickBot="1" x14ac:dyDescent="0.25">
      <c r="A46" s="55"/>
      <c r="B46" s="56"/>
      <c r="C46" s="56"/>
      <c r="D46" s="56"/>
      <c r="E46" s="56"/>
      <c r="F46" s="56"/>
      <c r="G46" s="56"/>
      <c r="H46" s="56"/>
      <c r="I46" s="56"/>
      <c r="J46" s="56"/>
      <c r="K46" s="56"/>
      <c r="L46" s="56"/>
      <c r="M46" s="57"/>
    </row>
    <row r="47" spans="1:18" ht="15" thickBot="1" x14ac:dyDescent="0.25">
      <c r="L47" s="58"/>
    </row>
    <row r="48" spans="1:18" ht="14.25" customHeight="1" x14ac:dyDescent="0.2">
      <c r="A48" s="533" t="s">
        <v>215</v>
      </c>
      <c r="B48" s="534"/>
      <c r="C48" s="534"/>
      <c r="D48" s="534"/>
      <c r="E48" s="534"/>
      <c r="F48" s="534"/>
      <c r="G48" s="534"/>
      <c r="H48" s="534"/>
      <c r="I48" s="534"/>
      <c r="J48" s="534"/>
      <c r="K48" s="534"/>
      <c r="L48" s="534"/>
      <c r="M48" s="535"/>
    </row>
    <row r="49" spans="1:19" ht="71.25" customHeight="1" thickBot="1" x14ac:dyDescent="0.25">
      <c r="A49" s="528"/>
      <c r="B49" s="529"/>
      <c r="C49" s="529"/>
      <c r="D49" s="529"/>
      <c r="E49" s="529"/>
      <c r="F49" s="529"/>
      <c r="G49" s="529"/>
      <c r="H49" s="529"/>
      <c r="I49" s="529"/>
      <c r="J49" s="529"/>
      <c r="K49" s="529"/>
      <c r="L49" s="529"/>
      <c r="M49" s="536"/>
    </row>
    <row r="50" spans="1:19" ht="15" thickBot="1" x14ac:dyDescent="0.25"/>
    <row r="51" spans="1:19" s="7" customFormat="1" ht="21" customHeight="1" x14ac:dyDescent="0.3">
      <c r="A51" s="514" t="s">
        <v>286</v>
      </c>
      <c r="B51" s="515"/>
      <c r="C51" s="515"/>
      <c r="D51" s="515"/>
      <c r="E51" s="515"/>
      <c r="F51" s="515"/>
      <c r="G51" s="515"/>
      <c r="H51" s="515"/>
      <c r="I51" s="515"/>
      <c r="J51" s="515"/>
      <c r="K51" s="515"/>
      <c r="L51" s="515"/>
      <c r="M51" s="516"/>
      <c r="N51" s="92"/>
      <c r="O51" s="9"/>
      <c r="P51" s="92"/>
      <c r="Q51" s="92"/>
      <c r="R51" s="92"/>
      <c r="S51" s="9"/>
    </row>
    <row r="52" spans="1:19" s="7" customFormat="1" ht="17.25" customHeight="1" x14ac:dyDescent="0.25">
      <c r="A52" s="125"/>
      <c r="B52" s="94" t="s">
        <v>28</v>
      </c>
      <c r="C52" s="95"/>
      <c r="D52" s="94"/>
      <c r="E52" s="95"/>
      <c r="F52" s="95"/>
      <c r="G52" s="95"/>
      <c r="H52" s="95"/>
      <c r="I52" s="126"/>
      <c r="J52" s="126"/>
      <c r="K52" s="126"/>
      <c r="L52" s="126"/>
      <c r="M52" s="127"/>
      <c r="N52" s="9"/>
      <c r="O52" s="9"/>
      <c r="P52" s="9"/>
      <c r="Q52" s="9"/>
      <c r="R52" s="9"/>
      <c r="S52" s="9"/>
    </row>
    <row r="53" spans="1:19" s="7" customFormat="1" ht="17.25" customHeight="1" x14ac:dyDescent="0.25">
      <c r="A53" s="128"/>
      <c r="B53" s="94" t="s">
        <v>60</v>
      </c>
      <c r="C53" s="95"/>
      <c r="D53" s="94"/>
      <c r="E53" s="95"/>
      <c r="F53" s="95"/>
      <c r="G53" s="95"/>
      <c r="H53" s="95"/>
      <c r="I53" s="126"/>
      <c r="J53" s="126"/>
      <c r="K53" s="126"/>
      <c r="L53" s="126"/>
      <c r="M53" s="127"/>
      <c r="N53" s="9"/>
      <c r="O53" s="9"/>
      <c r="P53" s="9"/>
      <c r="Q53" s="9"/>
      <c r="R53" s="9"/>
      <c r="S53" s="9"/>
    </row>
    <row r="54" spans="1:19" s="7" customFormat="1" ht="18" customHeight="1" x14ac:dyDescent="0.3">
      <c r="A54" s="128"/>
      <c r="B54" s="94" t="s">
        <v>280</v>
      </c>
      <c r="C54" s="417"/>
      <c r="D54" s="417"/>
      <c r="E54" s="418"/>
      <c r="F54" s="419"/>
      <c r="G54" s="419"/>
      <c r="H54" s="419"/>
      <c r="I54" s="417"/>
      <c r="J54" s="417"/>
      <c r="K54" s="417"/>
      <c r="L54" s="420"/>
      <c r="M54" s="421"/>
      <c r="N54" s="91"/>
      <c r="O54" s="91"/>
      <c r="P54" s="91"/>
      <c r="Q54" s="91"/>
      <c r="R54" s="91"/>
    </row>
    <row r="55" spans="1:19" ht="21" thickBot="1" x14ac:dyDescent="0.35">
      <c r="A55" s="501" t="s">
        <v>153</v>
      </c>
      <c r="B55" s="502"/>
      <c r="C55" s="502"/>
      <c r="D55" s="502"/>
      <c r="E55" s="502"/>
      <c r="F55" s="502"/>
      <c r="G55" s="502"/>
      <c r="H55" s="502"/>
      <c r="I55" s="502"/>
      <c r="J55" s="502"/>
      <c r="K55" s="502"/>
      <c r="L55" s="502"/>
      <c r="M55" s="503"/>
      <c r="N55" s="91"/>
      <c r="O55" s="91"/>
      <c r="P55" s="91"/>
      <c r="Q55" s="91"/>
      <c r="R55" s="91"/>
      <c r="S55" s="25"/>
    </row>
  </sheetData>
  <sheetProtection algorithmName="SHA-512" hashValue="g3kQ26KhJikNXGxBFk94UhWsVcTWtxkK43tUiQ0qEtd1GU6LiW43N4xIyj92Gx3ku9+kbUxBNJzNPytm88SdSg==" saltValue="SxmlgDehwv9VQQZJEeRyTQ==" spinCount="100000" sheet="1" formatColumns="0" formatRows="0"/>
  <protectedRanges>
    <protectedRange sqref="D21" name="Range1"/>
  </protectedRanges>
  <mergeCells count="11">
    <mergeCell ref="A55:M55"/>
    <mergeCell ref="A14:G14"/>
    <mergeCell ref="A37:J37"/>
    <mergeCell ref="A39:J39"/>
    <mergeCell ref="A41:J41"/>
    <mergeCell ref="A45:J45"/>
    <mergeCell ref="B8:L8"/>
    <mergeCell ref="B7:L7"/>
    <mergeCell ref="A26:G26"/>
    <mergeCell ref="A48:M49"/>
    <mergeCell ref="A51:M51"/>
  </mergeCells>
  <hyperlinks>
    <hyperlink ref="B52" r:id="rId1" display="at aicpa.org/sba." xr:uid="{1ED6FCAF-EFFF-436F-BC05-E516F4493F28}"/>
    <hyperlink ref="B53" r:id="rId2" display="The SBA forgiveness application is online here:" xr:uid="{7F624218-6589-415F-AF36-81A840AF2B45}"/>
    <hyperlink ref="B54" r:id="rId3" display="Forgivness application instructions are available here. " xr:uid="{37B7C55D-27CE-4782-8A72-A325E18C8CFF}"/>
  </hyperlinks>
  <pageMargins left="0.25" right="0.25" top="0.75" bottom="0.75" header="0.3" footer="0.3"/>
  <pageSetup scale="61"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AC59"/>
  <sheetViews>
    <sheetView zoomScale="70" zoomScaleNormal="70" workbookViewId="0"/>
  </sheetViews>
  <sheetFormatPr defaultColWidth="9" defaultRowHeight="14.25" x14ac:dyDescent="0.2"/>
  <cols>
    <col min="1" max="1" width="28" style="4" customWidth="1"/>
    <col min="2" max="2" width="15" style="4" customWidth="1"/>
    <col min="3" max="3" width="15.85546875" style="4" customWidth="1"/>
    <col min="4" max="4" width="3" style="4" customWidth="1"/>
    <col min="5" max="5" width="26" style="4" customWidth="1"/>
    <col min="6" max="6" width="18.28515625" style="4" customWidth="1"/>
    <col min="7" max="10" width="15" style="4" customWidth="1"/>
    <col min="11" max="11" width="19.7109375" style="4" customWidth="1"/>
    <col min="12" max="14" width="15" style="4" customWidth="1"/>
    <col min="15" max="15" width="4.28515625" style="58" customWidth="1"/>
    <col min="16" max="16" width="23.5703125" style="4" bestFit="1" customWidth="1"/>
    <col min="17" max="17" width="6" style="4" customWidth="1"/>
    <col min="18" max="16384" width="9" style="4"/>
  </cols>
  <sheetData>
    <row r="1" spans="1:29" ht="20.25" x14ac:dyDescent="0.3">
      <c r="A1" s="3" t="s">
        <v>5</v>
      </c>
      <c r="G1" s="9"/>
      <c r="H1" s="9"/>
    </row>
    <row r="2" spans="1:29" ht="20.25" x14ac:dyDescent="0.3">
      <c r="A2" s="3" t="s">
        <v>1</v>
      </c>
      <c r="G2" s="9"/>
      <c r="H2" s="9"/>
    </row>
    <row r="3" spans="1:29" ht="20.25" x14ac:dyDescent="0.3">
      <c r="A3" s="31" t="s">
        <v>231</v>
      </c>
    </row>
    <row r="4" spans="1:29" ht="20.25" x14ac:dyDescent="0.3">
      <c r="A4" s="30" t="s">
        <v>281</v>
      </c>
      <c r="C4" s="25"/>
      <c r="D4" s="25"/>
    </row>
    <row r="5" spans="1:29" ht="20.25" x14ac:dyDescent="0.3">
      <c r="A5" s="150"/>
      <c r="C5" s="25"/>
      <c r="D5" s="25"/>
      <c r="H5" s="25"/>
      <c r="I5" s="25"/>
      <c r="J5" s="25"/>
      <c r="K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523"/>
      <c r="L7" s="523"/>
      <c r="M7" s="328"/>
      <c r="N7" s="328"/>
      <c r="O7" s="7"/>
      <c r="P7" s="7"/>
      <c r="Q7" s="7"/>
      <c r="R7" s="7"/>
      <c r="S7" s="7"/>
      <c r="V7" s="7"/>
      <c r="W7" s="7"/>
      <c r="X7" s="7"/>
      <c r="Y7" s="7"/>
      <c r="Z7" s="7"/>
      <c r="AA7" s="7"/>
      <c r="AB7" s="7"/>
      <c r="AC7" s="7"/>
    </row>
    <row r="8" spans="1:29" s="1" customFormat="1" ht="18.75" x14ac:dyDescent="0.3">
      <c r="A8" s="312"/>
      <c r="B8" s="484" t="s">
        <v>104</v>
      </c>
      <c r="C8" s="484"/>
      <c r="D8" s="484"/>
      <c r="E8" s="484"/>
      <c r="F8" s="484"/>
      <c r="G8" s="484"/>
      <c r="H8" s="484"/>
      <c r="I8" s="484"/>
      <c r="J8" s="484"/>
      <c r="K8" s="484"/>
      <c r="L8" s="484"/>
      <c r="M8" s="326"/>
      <c r="N8" s="326"/>
      <c r="O8" s="7"/>
      <c r="P8" s="7"/>
      <c r="Q8" s="7"/>
      <c r="R8" s="7"/>
      <c r="S8" s="7"/>
      <c r="V8" s="7"/>
      <c r="W8" s="7"/>
      <c r="X8" s="7"/>
      <c r="Y8" s="7"/>
      <c r="Z8" s="7"/>
      <c r="AA8" s="7"/>
      <c r="AB8" s="7"/>
      <c r="AC8" s="7"/>
    </row>
    <row r="9" spans="1:29" ht="18" x14ac:dyDescent="0.25">
      <c r="A9" s="100"/>
      <c r="E9" s="101"/>
      <c r="F9" s="44"/>
      <c r="G9" s="25"/>
      <c r="H9" s="25"/>
      <c r="I9" s="25"/>
      <c r="J9" s="25"/>
      <c r="K9" s="25"/>
    </row>
    <row r="10" spans="1:29" s="34" customFormat="1" ht="18" x14ac:dyDescent="0.25">
      <c r="A10" s="11" t="s">
        <v>18</v>
      </c>
      <c r="E10" s="44"/>
      <c r="F10" s="44"/>
      <c r="G10" s="44"/>
      <c r="H10" s="44"/>
      <c r="I10" s="44"/>
      <c r="J10" s="44"/>
      <c r="K10" s="44"/>
      <c r="O10" s="35"/>
    </row>
    <row r="11" spans="1:29" s="34" customFormat="1" x14ac:dyDescent="0.2">
      <c r="A11" s="34" t="s">
        <v>176</v>
      </c>
      <c r="O11" s="35"/>
    </row>
    <row r="12" spans="1:29" s="34" customFormat="1" x14ac:dyDescent="0.2">
      <c r="O12" s="35"/>
    </row>
    <row r="13" spans="1:29" s="153" customFormat="1" ht="15" x14ac:dyDescent="0.2">
      <c r="A13" s="151" t="s">
        <v>33</v>
      </c>
      <c r="B13" s="152"/>
      <c r="C13" s="54"/>
      <c r="D13" s="54"/>
      <c r="E13" s="54"/>
      <c r="F13" s="54"/>
      <c r="G13" s="54"/>
      <c r="H13" s="54"/>
      <c r="I13" s="54"/>
      <c r="J13" s="54"/>
      <c r="K13" s="54"/>
      <c r="L13" s="54"/>
      <c r="M13" s="54"/>
      <c r="N13" s="54"/>
      <c r="O13" s="54"/>
      <c r="P13" s="54"/>
    </row>
    <row r="14" spans="1:29" s="153" customFormat="1" ht="15" x14ac:dyDescent="0.2">
      <c r="A14" s="151"/>
      <c r="B14" s="152" t="s">
        <v>246</v>
      </c>
      <c r="C14" s="54"/>
      <c r="D14" s="54"/>
      <c r="E14" s="54"/>
      <c r="F14" s="54"/>
      <c r="G14" s="54"/>
      <c r="H14" s="411"/>
      <c r="I14" s="54"/>
      <c r="J14" s="54"/>
      <c r="K14" s="54"/>
      <c r="L14" s="54"/>
      <c r="M14" s="54"/>
      <c r="N14" s="54"/>
      <c r="O14" s="54"/>
      <c r="P14" s="54"/>
    </row>
    <row r="15" spans="1:29" s="153" customFormat="1" ht="15" x14ac:dyDescent="0.2">
      <c r="A15" s="154"/>
      <c r="B15" s="152" t="s">
        <v>34</v>
      </c>
      <c r="C15" s="54"/>
      <c r="D15" s="54"/>
      <c r="E15" s="54"/>
      <c r="F15" s="54"/>
      <c r="G15" s="54"/>
      <c r="H15" s="54"/>
      <c r="I15" s="54"/>
      <c r="J15" s="54"/>
      <c r="K15" s="54"/>
      <c r="L15" s="54"/>
      <c r="M15" s="54"/>
      <c r="N15" s="54"/>
      <c r="O15" s="54"/>
      <c r="P15" s="54"/>
    </row>
    <row r="16" spans="1:29" s="153" customFormat="1" ht="15" x14ac:dyDescent="0.2">
      <c r="A16" s="154"/>
      <c r="B16" s="152" t="s">
        <v>177</v>
      </c>
      <c r="C16" s="54"/>
      <c r="D16" s="54"/>
      <c r="E16" s="54"/>
      <c r="F16" s="54"/>
      <c r="G16" s="54"/>
      <c r="H16" s="54"/>
      <c r="I16" s="54"/>
      <c r="J16" s="54"/>
      <c r="K16" s="54"/>
      <c r="L16" s="54"/>
      <c r="M16" s="54"/>
      <c r="N16" s="54"/>
      <c r="O16" s="54"/>
      <c r="P16" s="54"/>
    </row>
    <row r="17" spans="1:17" s="153" customFormat="1" ht="15" x14ac:dyDescent="0.2">
      <c r="A17" s="154"/>
      <c r="B17" s="152" t="s">
        <v>216</v>
      </c>
      <c r="C17" s="54"/>
      <c r="D17" s="54"/>
      <c r="E17" s="54"/>
      <c r="F17" s="54"/>
      <c r="G17" s="54"/>
      <c r="H17" s="54"/>
      <c r="I17" s="54"/>
      <c r="J17" s="54"/>
      <c r="K17" s="54"/>
      <c r="L17" s="54"/>
      <c r="M17" s="54"/>
      <c r="N17" s="54"/>
      <c r="O17" s="54"/>
      <c r="P17" s="54"/>
    </row>
    <row r="18" spans="1:17" s="153" customFormat="1" ht="15" x14ac:dyDescent="0.2">
      <c r="A18" s="154"/>
      <c r="B18" s="152" t="s">
        <v>178</v>
      </c>
      <c r="C18" s="54"/>
      <c r="D18" s="54"/>
      <c r="E18" s="54"/>
      <c r="F18" s="54"/>
      <c r="G18" s="54"/>
      <c r="H18" s="54"/>
      <c r="I18" s="54"/>
      <c r="J18" s="54"/>
      <c r="K18" s="54"/>
      <c r="L18" s="54"/>
      <c r="M18" s="54"/>
      <c r="N18" s="54"/>
      <c r="O18" s="54"/>
      <c r="P18" s="54"/>
    </row>
    <row r="19" spans="1:17" s="34" customFormat="1" ht="15" x14ac:dyDescent="0.25">
      <c r="B19" s="402"/>
      <c r="C19" s="411"/>
      <c r="D19" s="411"/>
      <c r="E19" s="444"/>
      <c r="F19" s="445"/>
      <c r="G19" s="155"/>
      <c r="H19" s="155"/>
      <c r="I19" s="155"/>
      <c r="J19" s="155"/>
      <c r="K19" s="155"/>
      <c r="L19" s="155"/>
      <c r="M19" s="155"/>
      <c r="N19" s="155"/>
      <c r="O19" s="54"/>
      <c r="P19" s="54"/>
    </row>
    <row r="20" spans="1:17" s="34" customFormat="1" ht="15" x14ac:dyDescent="0.25">
      <c r="A20" s="556" t="s">
        <v>15</v>
      </c>
      <c r="B20" s="552" t="s">
        <v>3</v>
      </c>
      <c r="C20" s="554" t="s">
        <v>4</v>
      </c>
      <c r="D20" s="54"/>
      <c r="E20" s="548" t="s">
        <v>62</v>
      </c>
      <c r="F20" s="550" t="s">
        <v>36</v>
      </c>
      <c r="G20" s="539" t="s">
        <v>32</v>
      </c>
      <c r="H20" s="540"/>
      <c r="I20" s="540"/>
      <c r="J20" s="540"/>
      <c r="K20" s="540"/>
      <c r="L20" s="540"/>
      <c r="M20" s="540"/>
      <c r="N20" s="541"/>
      <c r="O20" s="54"/>
      <c r="P20" s="54"/>
      <c r="Q20" s="35"/>
    </row>
    <row r="21" spans="1:17" s="34" customFormat="1" ht="42" customHeight="1" x14ac:dyDescent="0.25">
      <c r="A21" s="557"/>
      <c r="B21" s="553"/>
      <c r="C21" s="555"/>
      <c r="D21" s="54"/>
      <c r="E21" s="549"/>
      <c r="F21" s="551"/>
      <c r="G21" s="156" t="s">
        <v>63</v>
      </c>
      <c r="H21" s="157" t="s">
        <v>125</v>
      </c>
      <c r="I21" s="157" t="s">
        <v>11</v>
      </c>
      <c r="J21" s="157" t="s">
        <v>12</v>
      </c>
      <c r="K21" s="157" t="s">
        <v>13</v>
      </c>
      <c r="L21" s="157" t="s">
        <v>14</v>
      </c>
      <c r="M21" s="157" t="s">
        <v>10</v>
      </c>
      <c r="N21" s="158" t="s">
        <v>64</v>
      </c>
      <c r="O21" s="54"/>
      <c r="P21" s="54"/>
      <c r="Q21" s="35"/>
    </row>
    <row r="22" spans="1:17" s="34" customFormat="1" ht="27" customHeight="1" x14ac:dyDescent="0.25">
      <c r="A22" s="558" t="s">
        <v>247</v>
      </c>
      <c r="B22" s="559"/>
      <c r="C22" s="560"/>
      <c r="D22" s="159"/>
      <c r="E22" s="160"/>
      <c r="F22" s="161"/>
      <c r="G22" s="160"/>
      <c r="H22" s="161"/>
      <c r="I22" s="161"/>
      <c r="J22" s="161"/>
      <c r="K22" s="161"/>
      <c r="L22" s="161"/>
      <c r="M22" s="161"/>
      <c r="N22" s="162"/>
      <c r="O22" s="161"/>
      <c r="P22" s="163"/>
    </row>
    <row r="23" spans="1:17" s="34" customFormat="1" ht="15" x14ac:dyDescent="0.25">
      <c r="A23" s="333">
        <v>1</v>
      </c>
      <c r="B23" s="334" t="str">
        <f>IF('PPP Forgiveness Calculator'!C11=0," ",'PPP Forgiveness Calculator'!C11)</f>
        <v xml:space="preserve"> </v>
      </c>
      <c r="C23" s="335" t="str">
        <f>IF('PPP Forgiveness Calculator'!$C$11=0,"",B23+6)</f>
        <v/>
      </c>
      <c r="D23" s="164"/>
      <c r="E23" s="341"/>
      <c r="F23" s="341"/>
      <c r="G23" s="341"/>
      <c r="H23" s="344"/>
      <c r="I23" s="341"/>
      <c r="J23" s="341"/>
      <c r="K23" s="341"/>
      <c r="L23" s="341"/>
      <c r="M23" s="341"/>
      <c r="N23" s="165">
        <f>SUM(G23:M23)</f>
        <v>0</v>
      </c>
      <c r="O23" s="166"/>
      <c r="P23" s="167"/>
    </row>
    <row r="24" spans="1:17" s="34" customFormat="1" ht="15" x14ac:dyDescent="0.25">
      <c r="A24" s="333">
        <v>2</v>
      </c>
      <c r="B24" s="334" t="str">
        <f>IF('PPP Forgiveness Calculator'!$C$11=0," ",C23+1)</f>
        <v xml:space="preserve"> </v>
      </c>
      <c r="C24" s="335" t="str">
        <f>IF('PPP Forgiveness Calculator'!$C$11=0,"",B24+6)</f>
        <v/>
      </c>
      <c r="D24" s="164"/>
      <c r="E24" s="342"/>
      <c r="F24" s="342"/>
      <c r="G24" s="342"/>
      <c r="H24" s="339"/>
      <c r="I24" s="342"/>
      <c r="J24" s="342"/>
      <c r="K24" s="342"/>
      <c r="L24" s="342"/>
      <c r="M24" s="342"/>
      <c r="N24" s="165">
        <f t="shared" ref="N24:N46" si="0">SUM(G24:M24)</f>
        <v>0</v>
      </c>
      <c r="O24" s="166"/>
      <c r="P24" s="167"/>
    </row>
    <row r="25" spans="1:17" s="34" customFormat="1" ht="15" x14ac:dyDescent="0.25">
      <c r="A25" s="333">
        <v>3</v>
      </c>
      <c r="B25" s="334" t="str">
        <f>IF('PPP Forgiveness Calculator'!$C$11=0," ",C24+1)</f>
        <v xml:space="preserve"> </v>
      </c>
      <c r="C25" s="335" t="str">
        <f>IF('PPP Forgiveness Calculator'!$C$11=0,"",B25+6)</f>
        <v/>
      </c>
      <c r="D25" s="164"/>
      <c r="E25" s="342"/>
      <c r="F25" s="342"/>
      <c r="G25" s="342"/>
      <c r="H25" s="339"/>
      <c r="I25" s="342"/>
      <c r="J25" s="342"/>
      <c r="K25" s="342"/>
      <c r="L25" s="342"/>
      <c r="M25" s="342"/>
      <c r="N25" s="165">
        <f t="shared" si="0"/>
        <v>0</v>
      </c>
      <c r="O25" s="166"/>
      <c r="P25" s="167"/>
    </row>
    <row r="26" spans="1:17" s="34" customFormat="1" ht="15" x14ac:dyDescent="0.25">
      <c r="A26" s="333">
        <v>4</v>
      </c>
      <c r="B26" s="334" t="str">
        <f>IF('PPP Forgiveness Calculator'!$C$11=0," ",C25+1)</f>
        <v xml:space="preserve"> </v>
      </c>
      <c r="C26" s="335" t="str">
        <f>IF('PPP Forgiveness Calculator'!$C$11=0,"",B26+6)</f>
        <v/>
      </c>
      <c r="D26" s="164"/>
      <c r="E26" s="342"/>
      <c r="F26" s="342"/>
      <c r="G26" s="342"/>
      <c r="H26" s="339"/>
      <c r="I26" s="342"/>
      <c r="J26" s="342"/>
      <c r="K26" s="342"/>
      <c r="L26" s="342"/>
      <c r="M26" s="342"/>
      <c r="N26" s="165">
        <f t="shared" si="0"/>
        <v>0</v>
      </c>
      <c r="O26" s="166"/>
      <c r="P26" s="167"/>
    </row>
    <row r="27" spans="1:17" s="34" customFormat="1" ht="15" x14ac:dyDescent="0.25">
      <c r="A27" s="333">
        <v>5</v>
      </c>
      <c r="B27" s="334" t="str">
        <f>IF('PPP Forgiveness Calculator'!$C$11=0," ",C26+1)</f>
        <v xml:space="preserve"> </v>
      </c>
      <c r="C27" s="335" t="str">
        <f>IF('PPP Forgiveness Calculator'!$C$11=0,"",B27+6)</f>
        <v/>
      </c>
      <c r="D27" s="164"/>
      <c r="E27" s="342"/>
      <c r="F27" s="342"/>
      <c r="G27" s="342"/>
      <c r="H27" s="339"/>
      <c r="I27" s="342"/>
      <c r="J27" s="342"/>
      <c r="K27" s="342"/>
      <c r="L27" s="342"/>
      <c r="M27" s="342"/>
      <c r="N27" s="165">
        <f t="shared" si="0"/>
        <v>0</v>
      </c>
      <c r="O27" s="166"/>
      <c r="P27" s="167"/>
    </row>
    <row r="28" spans="1:17" s="34" customFormat="1" ht="15" x14ac:dyDescent="0.25">
      <c r="A28" s="333">
        <v>6</v>
      </c>
      <c r="B28" s="334" t="str">
        <f>IF('PPP Forgiveness Calculator'!$C$11=0," ",C27+1)</f>
        <v xml:space="preserve"> </v>
      </c>
      <c r="C28" s="335" t="str">
        <f>IF('PPP Forgiveness Calculator'!$C$11=0,"",B28+6)</f>
        <v/>
      </c>
      <c r="D28" s="164"/>
      <c r="E28" s="342"/>
      <c r="F28" s="342"/>
      <c r="G28" s="342"/>
      <c r="H28" s="339"/>
      <c r="I28" s="342"/>
      <c r="J28" s="342"/>
      <c r="K28" s="342"/>
      <c r="L28" s="342"/>
      <c r="M28" s="342"/>
      <c r="N28" s="165">
        <f t="shared" si="0"/>
        <v>0</v>
      </c>
      <c r="O28" s="166"/>
      <c r="P28" s="167"/>
    </row>
    <row r="29" spans="1:17" s="34" customFormat="1" ht="15" x14ac:dyDescent="0.25">
      <c r="A29" s="333">
        <v>7</v>
      </c>
      <c r="B29" s="334" t="str">
        <f>IF('PPP Forgiveness Calculator'!$C$11=0," ",C28+1)</f>
        <v xml:space="preserve"> </v>
      </c>
      <c r="C29" s="335" t="str">
        <f>IF('PPP Forgiveness Calculator'!$C$11=0,"",B29+6)</f>
        <v/>
      </c>
      <c r="D29" s="164"/>
      <c r="E29" s="342"/>
      <c r="F29" s="342"/>
      <c r="G29" s="342"/>
      <c r="H29" s="339"/>
      <c r="I29" s="342"/>
      <c r="J29" s="342"/>
      <c r="K29" s="342"/>
      <c r="L29" s="342"/>
      <c r="M29" s="342"/>
      <c r="N29" s="165">
        <f t="shared" si="0"/>
        <v>0</v>
      </c>
      <c r="O29" s="166"/>
      <c r="P29" s="167"/>
    </row>
    <row r="30" spans="1:17" s="34" customFormat="1" ht="15" x14ac:dyDescent="0.25">
      <c r="A30" s="333">
        <v>8</v>
      </c>
      <c r="B30" s="334" t="str">
        <f>IF('PPP Forgiveness Calculator'!$C$11=0," ",C29+1)</f>
        <v xml:space="preserve"> </v>
      </c>
      <c r="C30" s="335" t="str">
        <f>IF('PPP Forgiveness Calculator'!$C$11=0,"",B30+6)</f>
        <v/>
      </c>
      <c r="D30" s="164"/>
      <c r="E30" s="342"/>
      <c r="F30" s="342"/>
      <c r="G30" s="342"/>
      <c r="H30" s="339"/>
      <c r="I30" s="342"/>
      <c r="J30" s="342"/>
      <c r="K30" s="342"/>
      <c r="L30" s="342"/>
      <c r="M30" s="342"/>
      <c r="N30" s="165">
        <f t="shared" si="0"/>
        <v>0</v>
      </c>
      <c r="O30" s="166"/>
      <c r="P30" s="167"/>
    </row>
    <row r="31" spans="1:17" s="34" customFormat="1" ht="15" x14ac:dyDescent="0.25">
      <c r="A31" s="333">
        <v>9</v>
      </c>
      <c r="B31" s="334" t="str">
        <f>IF('PPP Forgiveness Calculator'!$C$11=0," ",C30+1)</f>
        <v xml:space="preserve"> </v>
      </c>
      <c r="C31" s="335" t="str">
        <f>IF('PPP Forgiveness Calculator'!$C$11=0,"",B31+6)</f>
        <v/>
      </c>
      <c r="D31" s="164"/>
      <c r="E31" s="342"/>
      <c r="F31" s="342"/>
      <c r="G31" s="342"/>
      <c r="H31" s="339"/>
      <c r="I31" s="342"/>
      <c r="J31" s="342"/>
      <c r="K31" s="342"/>
      <c r="L31" s="342"/>
      <c r="M31" s="342"/>
      <c r="N31" s="165">
        <f t="shared" si="0"/>
        <v>0</v>
      </c>
      <c r="O31" s="166"/>
      <c r="P31" s="167"/>
    </row>
    <row r="32" spans="1:17" s="34" customFormat="1" ht="15" x14ac:dyDescent="0.25">
      <c r="A32" s="333">
        <v>10</v>
      </c>
      <c r="B32" s="334" t="str">
        <f>IF('PPP Forgiveness Calculator'!$C$11=0," ",C31+1)</f>
        <v xml:space="preserve"> </v>
      </c>
      <c r="C32" s="335" t="str">
        <f>IF('PPP Forgiveness Calculator'!$C$11=0,"",B32+6)</f>
        <v/>
      </c>
      <c r="D32" s="164"/>
      <c r="E32" s="342"/>
      <c r="F32" s="342"/>
      <c r="G32" s="342"/>
      <c r="H32" s="339"/>
      <c r="I32" s="342"/>
      <c r="J32" s="342"/>
      <c r="K32" s="342"/>
      <c r="L32" s="342"/>
      <c r="M32" s="342"/>
      <c r="N32" s="165">
        <f t="shared" si="0"/>
        <v>0</v>
      </c>
      <c r="O32" s="166"/>
      <c r="P32" s="167"/>
    </row>
    <row r="33" spans="1:23" s="34" customFormat="1" ht="15" x14ac:dyDescent="0.25">
      <c r="A33" s="333">
        <v>11</v>
      </c>
      <c r="B33" s="334" t="str">
        <f>IF('PPP Forgiveness Calculator'!$C$11=0," ",C32+1)</f>
        <v xml:space="preserve"> </v>
      </c>
      <c r="C33" s="335" t="str">
        <f>IF('PPP Forgiveness Calculator'!$C$11=0,"",B33+6)</f>
        <v/>
      </c>
      <c r="D33" s="164"/>
      <c r="E33" s="342"/>
      <c r="F33" s="342"/>
      <c r="G33" s="342"/>
      <c r="H33" s="339"/>
      <c r="I33" s="342"/>
      <c r="J33" s="342"/>
      <c r="K33" s="342"/>
      <c r="L33" s="342"/>
      <c r="M33" s="342"/>
      <c r="N33" s="165">
        <f t="shared" si="0"/>
        <v>0</v>
      </c>
      <c r="O33" s="166"/>
      <c r="P33" s="167"/>
    </row>
    <row r="34" spans="1:23" s="34" customFormat="1" ht="15" x14ac:dyDescent="0.25">
      <c r="A34" s="333">
        <v>12</v>
      </c>
      <c r="B34" s="334" t="str">
        <f>IF('PPP Forgiveness Calculator'!$C$11=0," ",C33+1)</f>
        <v xml:space="preserve"> </v>
      </c>
      <c r="C34" s="335" t="str">
        <f>IF('PPP Forgiveness Calculator'!$C$11=0,"",B34+6)</f>
        <v/>
      </c>
      <c r="D34" s="164"/>
      <c r="E34" s="342"/>
      <c r="F34" s="342"/>
      <c r="G34" s="342"/>
      <c r="H34" s="339"/>
      <c r="I34" s="342"/>
      <c r="J34" s="342"/>
      <c r="K34" s="342"/>
      <c r="L34" s="342"/>
      <c r="M34" s="342"/>
      <c r="N34" s="165">
        <f t="shared" si="0"/>
        <v>0</v>
      </c>
      <c r="O34" s="166"/>
      <c r="P34" s="167"/>
    </row>
    <row r="35" spans="1:23" s="34" customFormat="1" ht="15" x14ac:dyDescent="0.25">
      <c r="A35" s="333">
        <v>13</v>
      </c>
      <c r="B35" s="334" t="str">
        <f>IF('PPP Forgiveness Calculator'!$C$11=0," ",C34+1)</f>
        <v xml:space="preserve"> </v>
      </c>
      <c r="C35" s="335" t="str">
        <f>IF('PPP Forgiveness Calculator'!$C$11=0,"",B35+6)</f>
        <v/>
      </c>
      <c r="D35" s="164"/>
      <c r="E35" s="342"/>
      <c r="F35" s="342"/>
      <c r="G35" s="342"/>
      <c r="H35" s="339"/>
      <c r="I35" s="342"/>
      <c r="J35" s="342"/>
      <c r="K35" s="342"/>
      <c r="L35" s="342"/>
      <c r="M35" s="342"/>
      <c r="N35" s="165">
        <f t="shared" si="0"/>
        <v>0</v>
      </c>
      <c r="O35" s="166"/>
      <c r="P35" s="167"/>
    </row>
    <row r="36" spans="1:23" s="34" customFormat="1" ht="15" x14ac:dyDescent="0.25">
      <c r="A36" s="333">
        <v>14</v>
      </c>
      <c r="B36" s="334" t="str">
        <f>IF('PPP Forgiveness Calculator'!$C$11=0," ",C35+1)</f>
        <v xml:space="preserve"> </v>
      </c>
      <c r="C36" s="335" t="str">
        <f>IF('PPP Forgiveness Calculator'!$C$11=0,"",B36+6)</f>
        <v/>
      </c>
      <c r="D36" s="164"/>
      <c r="E36" s="342"/>
      <c r="F36" s="342"/>
      <c r="G36" s="342"/>
      <c r="H36" s="339"/>
      <c r="I36" s="342"/>
      <c r="J36" s="342"/>
      <c r="K36" s="342"/>
      <c r="L36" s="342"/>
      <c r="M36" s="342"/>
      <c r="N36" s="165">
        <f t="shared" si="0"/>
        <v>0</v>
      </c>
      <c r="O36" s="166"/>
      <c r="P36" s="167"/>
    </row>
    <row r="37" spans="1:23" s="34" customFormat="1" ht="15" x14ac:dyDescent="0.25">
      <c r="A37" s="333">
        <v>15</v>
      </c>
      <c r="B37" s="334" t="str">
        <f>IF('PPP Forgiveness Calculator'!$C$11=0," ",C36+1)</f>
        <v xml:space="preserve"> </v>
      </c>
      <c r="C37" s="335" t="str">
        <f>IF('PPP Forgiveness Calculator'!$C$11=0,"",B37+6)</f>
        <v/>
      </c>
      <c r="D37" s="164"/>
      <c r="E37" s="342"/>
      <c r="F37" s="342"/>
      <c r="G37" s="342"/>
      <c r="H37" s="339"/>
      <c r="I37" s="342"/>
      <c r="J37" s="342"/>
      <c r="K37" s="342"/>
      <c r="L37" s="342"/>
      <c r="M37" s="342"/>
      <c r="N37" s="165">
        <f t="shared" si="0"/>
        <v>0</v>
      </c>
      <c r="O37" s="166"/>
      <c r="P37" s="167"/>
    </row>
    <row r="38" spans="1:23" s="34" customFormat="1" ht="15" x14ac:dyDescent="0.25">
      <c r="A38" s="333">
        <v>16</v>
      </c>
      <c r="B38" s="334" t="str">
        <f>IF('PPP Forgiveness Calculator'!$C$11=0," ",C37+1)</f>
        <v xml:space="preserve"> </v>
      </c>
      <c r="C38" s="335" t="str">
        <f>IF('PPP Forgiveness Calculator'!$C$11=0,"",B38+6)</f>
        <v/>
      </c>
      <c r="D38" s="164"/>
      <c r="E38" s="342"/>
      <c r="F38" s="342"/>
      <c r="G38" s="342"/>
      <c r="H38" s="339"/>
      <c r="I38" s="342"/>
      <c r="J38" s="342"/>
      <c r="K38" s="342"/>
      <c r="L38" s="342"/>
      <c r="M38" s="342"/>
      <c r="N38" s="165">
        <f t="shared" si="0"/>
        <v>0</v>
      </c>
      <c r="O38" s="166"/>
      <c r="P38" s="167"/>
    </row>
    <row r="39" spans="1:23" s="34" customFormat="1" ht="15" x14ac:dyDescent="0.25">
      <c r="A39" s="333">
        <v>17</v>
      </c>
      <c r="B39" s="334" t="str">
        <f>IF('PPP Forgiveness Calculator'!$C$11=0," ",C38+1)</f>
        <v xml:space="preserve"> </v>
      </c>
      <c r="C39" s="335" t="str">
        <f>IF('PPP Forgiveness Calculator'!$C$11=0,"",B39+6)</f>
        <v/>
      </c>
      <c r="D39" s="164"/>
      <c r="E39" s="342"/>
      <c r="F39" s="342"/>
      <c r="G39" s="342"/>
      <c r="H39" s="339"/>
      <c r="I39" s="342"/>
      <c r="J39" s="342"/>
      <c r="K39" s="342"/>
      <c r="L39" s="342"/>
      <c r="M39" s="342"/>
      <c r="N39" s="165">
        <f t="shared" si="0"/>
        <v>0</v>
      </c>
      <c r="O39" s="166"/>
      <c r="P39" s="167"/>
    </row>
    <row r="40" spans="1:23" s="34" customFormat="1" ht="15" x14ac:dyDescent="0.25">
      <c r="A40" s="333">
        <v>18</v>
      </c>
      <c r="B40" s="334" t="str">
        <f>IF('PPP Forgiveness Calculator'!$C$11=0," ",C39+1)</f>
        <v xml:space="preserve"> </v>
      </c>
      <c r="C40" s="335" t="str">
        <f>IF('PPP Forgiveness Calculator'!$C$11=0,"",B40+6)</f>
        <v/>
      </c>
      <c r="D40" s="164"/>
      <c r="E40" s="342"/>
      <c r="F40" s="342"/>
      <c r="G40" s="342"/>
      <c r="H40" s="339"/>
      <c r="I40" s="342"/>
      <c r="J40" s="342"/>
      <c r="K40" s="342"/>
      <c r="L40" s="342"/>
      <c r="M40" s="342"/>
      <c r="N40" s="165">
        <f t="shared" si="0"/>
        <v>0</v>
      </c>
      <c r="O40" s="166"/>
      <c r="P40" s="167"/>
    </row>
    <row r="41" spans="1:23" s="34" customFormat="1" ht="15" x14ac:dyDescent="0.25">
      <c r="A41" s="333">
        <v>19</v>
      </c>
      <c r="B41" s="334" t="str">
        <f>IF('PPP Forgiveness Calculator'!$C$11=0," ",C40+1)</f>
        <v xml:space="preserve"> </v>
      </c>
      <c r="C41" s="335" t="str">
        <f>IF('PPP Forgiveness Calculator'!$C$11=0,"",B41+6)</f>
        <v/>
      </c>
      <c r="D41" s="164"/>
      <c r="E41" s="342"/>
      <c r="F41" s="342"/>
      <c r="G41" s="342"/>
      <c r="H41" s="339"/>
      <c r="I41" s="342"/>
      <c r="J41" s="342"/>
      <c r="K41" s="342"/>
      <c r="L41" s="342"/>
      <c r="M41" s="342"/>
      <c r="N41" s="165">
        <f t="shared" si="0"/>
        <v>0</v>
      </c>
      <c r="O41" s="166"/>
      <c r="P41" s="167"/>
    </row>
    <row r="42" spans="1:23" s="34" customFormat="1" ht="15" x14ac:dyDescent="0.25">
      <c r="A42" s="333">
        <v>20</v>
      </c>
      <c r="B42" s="334" t="str">
        <f>IF('PPP Forgiveness Calculator'!$C$11=0," ",C41+1)</f>
        <v xml:space="preserve"> </v>
      </c>
      <c r="C42" s="335" t="str">
        <f>IF('PPP Forgiveness Calculator'!$C$11=0,"",B42+6)</f>
        <v/>
      </c>
      <c r="D42" s="164"/>
      <c r="E42" s="342"/>
      <c r="F42" s="342"/>
      <c r="G42" s="342"/>
      <c r="H42" s="339"/>
      <c r="I42" s="342"/>
      <c r="J42" s="342"/>
      <c r="K42" s="342"/>
      <c r="L42" s="342"/>
      <c r="M42" s="342"/>
      <c r="N42" s="165">
        <f t="shared" si="0"/>
        <v>0</v>
      </c>
      <c r="O42" s="166"/>
      <c r="P42" s="167"/>
    </row>
    <row r="43" spans="1:23" s="34" customFormat="1" ht="15" x14ac:dyDescent="0.25">
      <c r="A43" s="333">
        <v>21</v>
      </c>
      <c r="B43" s="334" t="str">
        <f>IF('PPP Forgiveness Calculator'!$C$11=0," ",C42+1)</f>
        <v xml:space="preserve"> </v>
      </c>
      <c r="C43" s="335" t="str">
        <f>IF('PPP Forgiveness Calculator'!$C$11=0,"",B43+6)</f>
        <v/>
      </c>
      <c r="D43" s="164"/>
      <c r="E43" s="342"/>
      <c r="F43" s="342"/>
      <c r="G43" s="342"/>
      <c r="H43" s="339"/>
      <c r="I43" s="342"/>
      <c r="J43" s="342"/>
      <c r="K43" s="342"/>
      <c r="L43" s="342"/>
      <c r="M43" s="342"/>
      <c r="N43" s="165">
        <f t="shared" si="0"/>
        <v>0</v>
      </c>
      <c r="O43" s="166"/>
      <c r="P43" s="167"/>
    </row>
    <row r="44" spans="1:23" s="34" customFormat="1" ht="15" x14ac:dyDescent="0.25">
      <c r="A44" s="333">
        <v>22</v>
      </c>
      <c r="B44" s="334" t="str">
        <f>IF('PPP Forgiveness Calculator'!$C$11=0," ",C43+1)</f>
        <v xml:space="preserve"> </v>
      </c>
      <c r="C44" s="335" t="str">
        <f>IF('PPP Forgiveness Calculator'!$C$11=0,"",B44+6)</f>
        <v/>
      </c>
      <c r="D44" s="164"/>
      <c r="E44" s="342"/>
      <c r="F44" s="342"/>
      <c r="G44" s="342"/>
      <c r="H44" s="339"/>
      <c r="I44" s="342"/>
      <c r="J44" s="342"/>
      <c r="K44" s="342"/>
      <c r="L44" s="342"/>
      <c r="M44" s="342"/>
      <c r="N44" s="165">
        <f t="shared" si="0"/>
        <v>0</v>
      </c>
      <c r="O44" s="166"/>
      <c r="P44" s="167"/>
    </row>
    <row r="45" spans="1:23" s="34" customFormat="1" ht="15" x14ac:dyDescent="0.25">
      <c r="A45" s="333">
        <v>23</v>
      </c>
      <c r="B45" s="334" t="str">
        <f>IF('PPP Forgiveness Calculator'!$C$11=0," ",C44+1)</f>
        <v xml:space="preserve"> </v>
      </c>
      <c r="C45" s="335" t="str">
        <f>IF('PPP Forgiveness Calculator'!$C$11=0,"",B45+6)</f>
        <v/>
      </c>
      <c r="D45" s="164"/>
      <c r="E45" s="342"/>
      <c r="F45" s="342"/>
      <c r="G45" s="342"/>
      <c r="H45" s="339"/>
      <c r="I45" s="342"/>
      <c r="J45" s="342"/>
      <c r="K45" s="342"/>
      <c r="L45" s="342"/>
      <c r="M45" s="342"/>
      <c r="N45" s="165">
        <f t="shared" si="0"/>
        <v>0</v>
      </c>
      <c r="O45" s="166"/>
      <c r="P45" s="167"/>
    </row>
    <row r="46" spans="1:23" s="34" customFormat="1" ht="15" x14ac:dyDescent="0.25">
      <c r="A46" s="336">
        <v>24</v>
      </c>
      <c r="B46" s="337" t="str">
        <f>IF('PPP Forgiveness Calculator'!$C$11=0," ",C45+1)</f>
        <v xml:space="preserve"> </v>
      </c>
      <c r="C46" s="338" t="str">
        <f>IF('PPP Forgiveness Calculator'!$C$11=0,"",B46+6)</f>
        <v/>
      </c>
      <c r="D46" s="164"/>
      <c r="E46" s="343"/>
      <c r="F46" s="343"/>
      <c r="G46" s="343"/>
      <c r="H46" s="340"/>
      <c r="I46" s="343"/>
      <c r="J46" s="343"/>
      <c r="K46" s="343"/>
      <c r="L46" s="343"/>
      <c r="M46" s="343"/>
      <c r="N46" s="168">
        <f t="shared" si="0"/>
        <v>0</v>
      </c>
      <c r="O46" s="166"/>
      <c r="P46" s="167"/>
    </row>
    <row r="47" spans="1:23" s="34" customFormat="1" x14ac:dyDescent="0.2">
      <c r="E47" s="169"/>
      <c r="F47" s="166"/>
      <c r="G47" s="166"/>
      <c r="H47" s="166"/>
      <c r="I47" s="166"/>
      <c r="J47" s="166"/>
      <c r="K47" s="166"/>
      <c r="L47" s="166"/>
      <c r="M47" s="166"/>
      <c r="N47" s="165"/>
      <c r="O47" s="166"/>
      <c r="P47" s="167"/>
      <c r="R47" s="44"/>
      <c r="S47" s="44"/>
      <c r="T47" s="44"/>
      <c r="U47" s="44"/>
      <c r="V47" s="44"/>
      <c r="W47" s="44"/>
    </row>
    <row r="48" spans="1:23" s="34" customFormat="1" ht="15.75" thickBot="1" x14ac:dyDescent="0.3">
      <c r="C48" s="159" t="s">
        <v>2</v>
      </c>
      <c r="E48" s="331">
        <f>SUM(E23:E46)</f>
        <v>0</v>
      </c>
      <c r="F48" s="331">
        <f>SUM(F23:F46)</f>
        <v>0</v>
      </c>
      <c r="G48" s="170">
        <f>SUM(G23:G46)</f>
        <v>0</v>
      </c>
      <c r="H48" s="170">
        <f t="shared" ref="H48:M48" si="1">SUM(H23:H46)</f>
        <v>0</v>
      </c>
      <c r="I48" s="170">
        <f t="shared" si="1"/>
        <v>0</v>
      </c>
      <c r="J48" s="170">
        <f t="shared" si="1"/>
        <v>0</v>
      </c>
      <c r="K48" s="170">
        <f t="shared" si="1"/>
        <v>0</v>
      </c>
      <c r="L48" s="170">
        <f t="shared" si="1"/>
        <v>0</v>
      </c>
      <c r="M48" s="170">
        <f t="shared" si="1"/>
        <v>0</v>
      </c>
      <c r="N48" s="332">
        <f>SUM(N23:N46)</f>
        <v>0</v>
      </c>
      <c r="O48" s="166"/>
      <c r="P48" s="167"/>
      <c r="R48" s="44"/>
      <c r="S48" s="44"/>
      <c r="T48" s="44"/>
      <c r="U48" s="44"/>
      <c r="V48" s="44"/>
      <c r="W48" s="44"/>
    </row>
    <row r="49" spans="1:23" s="34" customFormat="1" ht="15.75" thickTop="1" thickBot="1" x14ac:dyDescent="0.25">
      <c r="O49" s="35"/>
      <c r="P49" s="45"/>
      <c r="Q49" s="44"/>
      <c r="R49" s="44"/>
      <c r="S49" s="44"/>
      <c r="T49" s="44"/>
      <c r="U49" s="44"/>
      <c r="V49" s="44"/>
      <c r="W49" s="44"/>
    </row>
    <row r="50" spans="1:23" ht="15" customHeight="1" x14ac:dyDescent="0.2">
      <c r="A50" s="542" t="s">
        <v>248</v>
      </c>
      <c r="B50" s="543"/>
      <c r="C50" s="543"/>
      <c r="D50" s="543"/>
      <c r="E50" s="543"/>
      <c r="F50" s="543"/>
      <c r="G50" s="543"/>
      <c r="H50" s="543"/>
      <c r="I50" s="543"/>
      <c r="J50" s="543"/>
      <c r="K50" s="543"/>
      <c r="L50" s="543"/>
      <c r="M50" s="543"/>
      <c r="N50" s="544"/>
      <c r="P50" s="45"/>
      <c r="Q50" s="25"/>
      <c r="R50" s="25"/>
      <c r="S50" s="25"/>
    </row>
    <row r="51" spans="1:23" ht="34.5" customHeight="1" thickBot="1" x14ac:dyDescent="0.25">
      <c r="A51" s="545"/>
      <c r="B51" s="546"/>
      <c r="C51" s="546"/>
      <c r="D51" s="546"/>
      <c r="E51" s="546"/>
      <c r="F51" s="546"/>
      <c r="G51" s="546"/>
      <c r="H51" s="546"/>
      <c r="I51" s="546"/>
      <c r="J51" s="546"/>
      <c r="K51" s="546"/>
      <c r="L51" s="546"/>
      <c r="M51" s="546"/>
      <c r="N51" s="547"/>
    </row>
    <row r="52" spans="1:23" ht="6" customHeight="1" x14ac:dyDescent="0.2">
      <c r="A52" s="171"/>
      <c r="B52" s="171"/>
      <c r="C52" s="171"/>
      <c r="D52" s="171"/>
      <c r="E52" s="171"/>
      <c r="F52" s="171"/>
      <c r="G52" s="171"/>
      <c r="H52" s="171"/>
      <c r="I52" s="171"/>
      <c r="J52" s="171"/>
      <c r="K52" s="171"/>
      <c r="L52" s="171"/>
      <c r="M52" s="171"/>
      <c r="N52" s="172"/>
    </row>
    <row r="53" spans="1:23" ht="15" thickBot="1" x14ac:dyDescent="0.25">
      <c r="K53" s="25"/>
      <c r="L53" s="25"/>
      <c r="M53" s="25"/>
      <c r="N53" s="25"/>
    </row>
    <row r="54" spans="1:23" s="7" customFormat="1" ht="24.75" customHeight="1" x14ac:dyDescent="0.3">
      <c r="A54" s="514" t="s">
        <v>285</v>
      </c>
      <c r="B54" s="515"/>
      <c r="C54" s="515"/>
      <c r="D54" s="515"/>
      <c r="E54" s="515"/>
      <c r="F54" s="515"/>
      <c r="G54" s="515"/>
      <c r="H54" s="515"/>
      <c r="I54" s="516"/>
      <c r="J54" s="92"/>
      <c r="K54" s="92"/>
      <c r="L54" s="92"/>
      <c r="M54" s="93"/>
      <c r="N54" s="92"/>
      <c r="O54" s="9"/>
      <c r="P54" s="92"/>
      <c r="Q54" s="92"/>
      <c r="R54" s="92"/>
      <c r="S54" s="9"/>
    </row>
    <row r="55" spans="1:23" s="7" customFormat="1" ht="17.25" customHeight="1" x14ac:dyDescent="0.25">
      <c r="A55" s="125"/>
      <c r="B55" s="94" t="s">
        <v>28</v>
      </c>
      <c r="C55" s="95"/>
      <c r="D55" s="126"/>
      <c r="E55" s="95"/>
      <c r="F55" s="95"/>
      <c r="G55" s="95"/>
      <c r="H55" s="95"/>
      <c r="I55" s="127"/>
      <c r="J55" s="9"/>
      <c r="K55" s="9"/>
      <c r="L55" s="9"/>
      <c r="M55" s="9"/>
      <c r="N55" s="9"/>
      <c r="O55" s="9"/>
      <c r="P55" s="9"/>
      <c r="Q55" s="9"/>
      <c r="R55" s="9"/>
      <c r="S55" s="9"/>
    </row>
    <row r="56" spans="1:23" s="7" customFormat="1" ht="17.25" customHeight="1" x14ac:dyDescent="0.25">
      <c r="A56" s="128"/>
      <c r="B56" s="94" t="s">
        <v>60</v>
      </c>
      <c r="C56" s="95"/>
      <c r="D56" s="94"/>
      <c r="E56" s="95"/>
      <c r="F56" s="95"/>
      <c r="G56" s="95"/>
      <c r="H56" s="95"/>
      <c r="I56" s="127"/>
      <c r="J56" s="9"/>
      <c r="K56" s="9"/>
      <c r="L56" s="9"/>
      <c r="M56" s="9"/>
      <c r="N56" s="9"/>
      <c r="O56" s="9"/>
      <c r="P56" s="9"/>
      <c r="Q56" s="9"/>
      <c r="R56" s="9"/>
      <c r="S56" s="9"/>
    </row>
    <row r="57" spans="1:23" s="7" customFormat="1" ht="18" customHeight="1" x14ac:dyDescent="0.3">
      <c r="A57" s="128"/>
      <c r="B57" s="94" t="s">
        <v>280</v>
      </c>
      <c r="C57" s="417"/>
      <c r="D57" s="417"/>
      <c r="E57" s="418"/>
      <c r="F57" s="419"/>
      <c r="G57" s="419"/>
      <c r="H57" s="419"/>
      <c r="I57" s="421"/>
      <c r="J57" s="425"/>
      <c r="K57" s="425"/>
      <c r="L57" s="426"/>
      <c r="M57" s="425"/>
      <c r="N57" s="91"/>
      <c r="O57" s="91"/>
      <c r="P57" s="91"/>
      <c r="Q57" s="91"/>
      <c r="R57" s="91"/>
    </row>
    <row r="58" spans="1:23" ht="21" thickBot="1" x14ac:dyDescent="0.35">
      <c r="A58" s="501" t="s">
        <v>153</v>
      </c>
      <c r="B58" s="502"/>
      <c r="C58" s="502"/>
      <c r="D58" s="502"/>
      <c r="E58" s="502"/>
      <c r="F58" s="502"/>
      <c r="G58" s="502"/>
      <c r="H58" s="502"/>
      <c r="I58" s="503"/>
      <c r="J58" s="91"/>
      <c r="K58" s="91"/>
      <c r="L58" s="91"/>
      <c r="M58" s="91"/>
      <c r="N58" s="91"/>
      <c r="O58" s="91"/>
      <c r="P58" s="91"/>
      <c r="Q58" s="91"/>
      <c r="R58" s="91"/>
      <c r="S58" s="25"/>
    </row>
    <row r="59" spans="1:23" ht="6" customHeight="1" x14ac:dyDescent="0.2"/>
  </sheetData>
  <sheetProtection algorithmName="SHA-512" hashValue="CrZ8ADpt34HlDbymIxlemMMpzXHq/cy09KPODQpMTSiIiPLfCyXQGV3lW63K8bYXhtx941vjtYuTQq4pR3W8pQ==" saltValue="M0iq1P73G4oclrDF5ThPEg==" spinCount="100000" sheet="1" formatColumns="0" formatRows="0"/>
  <protectedRanges>
    <protectedRange sqref="B13:B18 E23:N46" name="Range1"/>
  </protectedRanges>
  <mergeCells count="12">
    <mergeCell ref="B7:L7"/>
    <mergeCell ref="B8:L8"/>
    <mergeCell ref="A58:I58"/>
    <mergeCell ref="A54:I54"/>
    <mergeCell ref="G20:N20"/>
    <mergeCell ref="A50:N51"/>
    <mergeCell ref="E20:E21"/>
    <mergeCell ref="F20:F21"/>
    <mergeCell ref="B20:B21"/>
    <mergeCell ref="C20:C21"/>
    <mergeCell ref="A20:A21"/>
    <mergeCell ref="A22:C22"/>
  </mergeCells>
  <hyperlinks>
    <hyperlink ref="B55" r:id="rId1" display="at aicpa.org/sba." xr:uid="{4FFECAE0-8D26-496B-AA76-E3FBB96D1A3D}"/>
    <hyperlink ref="B56" r:id="rId2" display="The SBA forgiveness application is online here:" xr:uid="{F7752AAA-8528-4294-BAF6-DFB0F3F77846}"/>
    <hyperlink ref="B57" r:id="rId3" display="Forgivness application instructions are available here. " xr:uid="{CDD122A2-F3A6-415D-8748-454AB1DB4574}"/>
  </hyperlinks>
  <pageMargins left="0.7" right="0.7" top="0.75" bottom="0.75" header="0.3" footer="0.3"/>
  <pageSetup scale="52"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C138"/>
  <sheetViews>
    <sheetView zoomScale="70" zoomScaleNormal="70" workbookViewId="0"/>
  </sheetViews>
  <sheetFormatPr defaultColWidth="9" defaultRowHeight="14.25" x14ac:dyDescent="0.2"/>
  <cols>
    <col min="1" max="1" width="25.28515625" style="4" customWidth="1"/>
    <col min="2" max="2" width="21.28515625" style="4" customWidth="1"/>
    <col min="3" max="3" width="23.28515625" style="4" customWidth="1"/>
    <col min="4" max="4" width="30" style="4" customWidth="1"/>
    <col min="5" max="5" width="28" style="4" customWidth="1"/>
    <col min="6" max="6" width="17.28515625" style="4" customWidth="1"/>
    <col min="7" max="7" width="15.7109375" style="4" customWidth="1"/>
    <col min="8" max="8" width="15.85546875" style="4" customWidth="1"/>
    <col min="9" max="9" width="17.5703125" style="4" customWidth="1"/>
    <col min="10" max="11" width="20" style="4" customWidth="1"/>
    <col min="12" max="12" width="17" style="4" customWidth="1"/>
    <col min="13" max="13" width="15" style="4" customWidth="1"/>
    <col min="14" max="15" width="14.5703125" style="4" customWidth="1"/>
    <col min="16" max="16" width="13.28515625" style="4" customWidth="1"/>
    <col min="17" max="17" width="12.28515625" style="4" customWidth="1"/>
    <col min="18" max="19" width="14.5703125" style="4" customWidth="1"/>
    <col min="20" max="20" width="21.28515625" style="4" customWidth="1"/>
    <col min="21" max="21" width="12" style="4" customWidth="1"/>
    <col min="22" max="22" width="15.85546875" style="4" customWidth="1"/>
    <col min="23" max="23" width="13" style="4" customWidth="1"/>
    <col min="24" max="24" width="16.140625" style="4" customWidth="1"/>
    <col min="25" max="25" width="17.28515625" style="4" customWidth="1"/>
    <col min="26" max="16384" width="9" style="4"/>
  </cols>
  <sheetData>
    <row r="1" spans="1:29" ht="20.25" x14ac:dyDescent="0.3">
      <c r="A1" s="3" t="s">
        <v>5</v>
      </c>
      <c r="D1" s="9"/>
      <c r="E1" s="9"/>
      <c r="F1" s="9"/>
      <c r="G1" s="9"/>
    </row>
    <row r="2" spans="1:29" ht="20.25" x14ac:dyDescent="0.3">
      <c r="A2" s="3" t="s">
        <v>1</v>
      </c>
      <c r="D2" s="25"/>
      <c r="E2" s="25"/>
      <c r="F2" s="25"/>
      <c r="G2" s="25"/>
    </row>
    <row r="3" spans="1:29" ht="20.25" x14ac:dyDescent="0.3">
      <c r="A3" s="31" t="s">
        <v>231</v>
      </c>
      <c r="D3" s="25"/>
      <c r="E3" s="476"/>
      <c r="F3" s="25"/>
      <c r="G3" s="25"/>
    </row>
    <row r="4" spans="1:29" ht="20.25" x14ac:dyDescent="0.3">
      <c r="A4" s="30" t="s">
        <v>281</v>
      </c>
      <c r="C4" s="25"/>
      <c r="D4" s="25"/>
      <c r="E4" s="25"/>
      <c r="F4" s="25"/>
      <c r="G4" s="25"/>
    </row>
    <row r="5" spans="1:29" x14ac:dyDescent="0.2">
      <c r="F5" s="25"/>
      <c r="G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328"/>
      <c r="L7" s="328"/>
      <c r="M7" s="328"/>
      <c r="N7" s="328"/>
      <c r="O7" s="328"/>
      <c r="P7" s="328"/>
      <c r="Q7" s="328"/>
      <c r="R7" s="328"/>
      <c r="S7" s="328"/>
      <c r="V7" s="7"/>
      <c r="W7" s="7"/>
      <c r="X7" s="7"/>
      <c r="Y7" s="7"/>
      <c r="Z7" s="7"/>
      <c r="AA7" s="7"/>
      <c r="AB7" s="7"/>
      <c r="AC7" s="7"/>
    </row>
    <row r="8" spans="1:29" s="1" customFormat="1" ht="18" customHeight="1" x14ac:dyDescent="0.3">
      <c r="A8" s="312"/>
      <c r="B8" s="484" t="s">
        <v>104</v>
      </c>
      <c r="C8" s="484"/>
      <c r="D8" s="484"/>
      <c r="E8" s="484"/>
      <c r="F8" s="484"/>
      <c r="G8" s="484"/>
      <c r="H8" s="484"/>
      <c r="I8" s="484"/>
      <c r="J8" s="484"/>
      <c r="K8" s="4"/>
      <c r="L8" s="326"/>
      <c r="M8" s="326"/>
      <c r="N8" s="326"/>
      <c r="O8" s="326"/>
      <c r="P8" s="326"/>
      <c r="Q8" s="326"/>
      <c r="R8" s="326"/>
      <c r="S8" s="326"/>
      <c r="V8" s="7"/>
      <c r="W8" s="7"/>
      <c r="X8" s="7"/>
      <c r="Y8" s="7"/>
      <c r="Z8" s="7"/>
      <c r="AA8" s="7"/>
      <c r="AB8" s="7"/>
      <c r="AC8" s="7"/>
    </row>
    <row r="9" spans="1:29" s="25" customFormat="1" ht="18" x14ac:dyDescent="0.25">
      <c r="A9" s="101"/>
      <c r="B9" s="44"/>
    </row>
    <row r="10" spans="1:29" ht="15.75" x14ac:dyDescent="0.25">
      <c r="A10" s="173" t="s">
        <v>18</v>
      </c>
    </row>
    <row r="11" spans="1:29" x14ac:dyDescent="0.2">
      <c r="A11" s="34" t="s">
        <v>169</v>
      </c>
    </row>
    <row r="12" spans="1:29" x14ac:dyDescent="0.2">
      <c r="A12" s="532" t="s">
        <v>165</v>
      </c>
      <c r="B12" s="532"/>
      <c r="C12" s="532"/>
      <c r="D12" s="532"/>
      <c r="E12" s="532"/>
      <c r="F12" s="532"/>
      <c r="G12" s="532"/>
      <c r="H12" s="532"/>
    </row>
    <row r="13" spans="1:29" ht="22.5" customHeight="1" x14ac:dyDescent="0.2">
      <c r="A13" s="532"/>
      <c r="B13" s="532"/>
      <c r="C13" s="532"/>
      <c r="D13" s="532"/>
      <c r="E13" s="532"/>
      <c r="F13" s="532"/>
      <c r="G13" s="532"/>
      <c r="H13" s="532"/>
    </row>
    <row r="14" spans="1:29" ht="15" x14ac:dyDescent="0.25">
      <c r="A14" s="174" t="s">
        <v>233</v>
      </c>
      <c r="B14" s="175"/>
      <c r="C14" s="175"/>
      <c r="D14" s="175"/>
      <c r="E14" s="175"/>
      <c r="F14" s="175"/>
      <c r="G14"/>
      <c r="H14" s="175"/>
    </row>
    <row r="15" spans="1:29" x14ac:dyDescent="0.2">
      <c r="A15" s="58"/>
      <c r="B15" s="58"/>
      <c r="C15" s="58"/>
      <c r="D15" s="58"/>
      <c r="E15" s="58"/>
      <c r="F15" s="58"/>
    </row>
    <row r="16" spans="1:29" ht="15" x14ac:dyDescent="0.25">
      <c r="A16" s="159" t="s">
        <v>7</v>
      </c>
      <c r="E16" s="176"/>
      <c r="F16" s="176"/>
      <c r="G16" s="176"/>
      <c r="H16" s="176"/>
      <c r="I16" s="176"/>
      <c r="J16" s="176"/>
      <c r="K16" s="176"/>
      <c r="L16" s="176"/>
      <c r="M16" s="176"/>
    </row>
    <row r="17" spans="1:16" ht="15" x14ac:dyDescent="0.25">
      <c r="A17" s="159"/>
      <c r="B17" s="460" t="s">
        <v>268</v>
      </c>
      <c r="E17" s="412"/>
      <c r="F17" s="412"/>
      <c r="G17" s="412"/>
      <c r="H17" s="412"/>
      <c r="I17" s="412"/>
      <c r="J17" s="412"/>
      <c r="K17" s="412"/>
      <c r="L17" s="412"/>
      <c r="M17" s="412"/>
    </row>
    <row r="18" spans="1:16" ht="15" x14ac:dyDescent="0.25">
      <c r="A18" s="159">
        <v>1</v>
      </c>
      <c r="B18" s="177" t="s">
        <v>30</v>
      </c>
      <c r="E18" s="446"/>
      <c r="F18" s="176"/>
      <c r="G18" s="58"/>
      <c r="H18" s="178"/>
      <c r="I18" s="178"/>
      <c r="J18" s="178"/>
      <c r="K18" s="178"/>
      <c r="L18" s="176"/>
      <c r="M18" s="176"/>
    </row>
    <row r="19" spans="1:16" ht="15" x14ac:dyDescent="0.25">
      <c r="A19" s="159"/>
      <c r="B19" s="177"/>
      <c r="C19" s="179" t="s">
        <v>126</v>
      </c>
      <c r="E19" s="176"/>
      <c r="F19" s="176"/>
      <c r="G19" s="178"/>
      <c r="H19" s="178"/>
      <c r="I19" s="178"/>
      <c r="J19" s="178"/>
      <c r="K19" s="178"/>
      <c r="L19" s="176"/>
      <c r="M19" s="176"/>
    </row>
    <row r="20" spans="1:16" ht="15" x14ac:dyDescent="0.25">
      <c r="A20" s="159"/>
      <c r="B20" s="177"/>
      <c r="C20" s="180" t="s">
        <v>8</v>
      </c>
      <c r="D20" s="177"/>
      <c r="F20" s="176"/>
      <c r="G20" s="178"/>
      <c r="H20" s="178"/>
      <c r="I20" s="178"/>
      <c r="J20" s="181"/>
      <c r="K20" s="181"/>
      <c r="L20" s="176"/>
      <c r="M20" s="176"/>
    </row>
    <row r="21" spans="1:16" ht="15" x14ac:dyDescent="0.25">
      <c r="A21" s="159">
        <v>2</v>
      </c>
      <c r="B21" s="34" t="s">
        <v>170</v>
      </c>
      <c r="C21" s="124"/>
      <c r="E21" s="176"/>
      <c r="F21" s="176"/>
      <c r="G21" s="176"/>
      <c r="H21" s="176"/>
      <c r="I21" s="176"/>
      <c r="J21" s="176"/>
      <c r="K21" s="176"/>
      <c r="L21" s="176"/>
      <c r="M21" s="176"/>
    </row>
    <row r="22" spans="1:16" ht="15" x14ac:dyDescent="0.25">
      <c r="A22" s="159"/>
      <c r="B22" s="34"/>
      <c r="C22" s="124" t="s">
        <v>126</v>
      </c>
      <c r="E22" s="176"/>
      <c r="F22" s="176"/>
      <c r="G22" s="176"/>
      <c r="H22" s="176"/>
      <c r="I22" s="176"/>
      <c r="J22" s="176"/>
      <c r="K22" s="176"/>
      <c r="L22" s="176"/>
      <c r="M22" s="176"/>
    </row>
    <row r="23" spans="1:16" ht="15" x14ac:dyDescent="0.25">
      <c r="A23" s="159"/>
      <c r="B23" s="34"/>
      <c r="C23" s="180" t="s">
        <v>8</v>
      </c>
      <c r="D23" s="177"/>
      <c r="F23" s="176"/>
      <c r="J23" s="176"/>
      <c r="K23" s="176"/>
      <c r="L23" s="176"/>
      <c r="M23" s="176"/>
    </row>
    <row r="24" spans="1:16" ht="15" x14ac:dyDescent="0.25">
      <c r="A24" s="159">
        <v>3</v>
      </c>
      <c r="B24" s="177" t="s">
        <v>25</v>
      </c>
      <c r="C24" s="124"/>
      <c r="E24" s="176"/>
      <c r="F24" s="176"/>
      <c r="J24" s="176"/>
      <c r="K24" s="176"/>
      <c r="L24" s="176"/>
      <c r="M24" s="176"/>
    </row>
    <row r="25" spans="1:16" s="62" customFormat="1" x14ac:dyDescent="0.2">
      <c r="A25" s="182"/>
      <c r="B25" s="45"/>
      <c r="C25" s="183"/>
      <c r="D25" s="183"/>
      <c r="E25" s="45"/>
      <c r="F25" s="184"/>
      <c r="G25" s="184"/>
      <c r="H25" s="184"/>
      <c r="I25" s="184"/>
      <c r="J25" s="184"/>
      <c r="K25" s="184"/>
      <c r="L25" s="184"/>
      <c r="M25" s="184"/>
      <c r="N25" s="184"/>
    </row>
    <row r="26" spans="1:16" s="62" customFormat="1" ht="54.75" customHeight="1" x14ac:dyDescent="0.25">
      <c r="A26" s="185" t="s">
        <v>140</v>
      </c>
      <c r="B26" s="186" t="str">
        <f>IF(+'PPP Forgiveness Calculator'!C17="","",'PPP Forgiveness Calculator'!C17)</f>
        <v/>
      </c>
      <c r="C26" s="578" t="s">
        <v>139</v>
      </c>
      <c r="D26" s="578"/>
      <c r="E26" s="578"/>
      <c r="F26" s="578"/>
      <c r="G26" s="578"/>
      <c r="H26" s="44"/>
      <c r="I26" s="44"/>
      <c r="J26" s="44"/>
      <c r="K26" s="44"/>
      <c r="L26" s="44"/>
      <c r="M26" s="184"/>
      <c r="N26" s="184"/>
    </row>
    <row r="27" spans="1:16" s="62" customFormat="1" ht="15" x14ac:dyDescent="0.25">
      <c r="A27" s="185"/>
      <c r="B27" s="402"/>
      <c r="C27" s="398"/>
      <c r="D27" s="398"/>
      <c r="E27" s="398"/>
      <c r="F27" s="398"/>
      <c r="G27" s="398"/>
      <c r="H27" s="44"/>
      <c r="I27" s="44"/>
      <c r="J27" s="44"/>
      <c r="K27" s="44"/>
      <c r="L27" s="44"/>
      <c r="M27" s="184"/>
      <c r="N27" s="184"/>
    </row>
    <row r="28" spans="1:16" s="62" customFormat="1" ht="30" x14ac:dyDescent="0.25">
      <c r="A28" s="185" t="s">
        <v>218</v>
      </c>
      <c r="B28" s="448">
        <f>+'PPP Forgiveness Calculator'!C19</f>
        <v>0</v>
      </c>
      <c r="C28" s="449" t="s">
        <v>267</v>
      </c>
      <c r="D28" s="449"/>
      <c r="E28" s="449"/>
      <c r="F28" s="449"/>
      <c r="G28" s="449"/>
      <c r="H28" s="44"/>
      <c r="I28" s="44"/>
      <c r="J28" s="44"/>
      <c r="K28" s="44"/>
      <c r="L28" s="44"/>
      <c r="M28" s="184"/>
      <c r="N28" s="184"/>
    </row>
    <row r="29" spans="1:16" s="62" customFormat="1" x14ac:dyDescent="0.2">
      <c r="A29" s="182"/>
      <c r="B29" s="45"/>
      <c r="C29" s="183"/>
      <c r="D29" s="183"/>
      <c r="E29" s="45"/>
      <c r="F29" s="184"/>
      <c r="G29" s="184"/>
      <c r="H29" s="184"/>
      <c r="I29" s="187"/>
      <c r="J29" s="184"/>
      <c r="K29" s="184"/>
      <c r="L29" s="184"/>
      <c r="M29" s="188"/>
      <c r="N29" s="184"/>
    </row>
    <row r="30" spans="1:16" s="62" customFormat="1" ht="15" x14ac:dyDescent="0.25">
      <c r="A30" s="189" t="s">
        <v>21</v>
      </c>
      <c r="B30" s="45"/>
      <c r="C30" s="183"/>
      <c r="D30" s="183"/>
      <c r="E30" s="45"/>
      <c r="F30" s="184"/>
      <c r="G30" s="187"/>
      <c r="H30" s="187"/>
      <c r="I30" s="187"/>
      <c r="J30" s="187"/>
      <c r="K30" s="187"/>
      <c r="L30" s="184"/>
      <c r="M30" s="184"/>
      <c r="N30" s="184"/>
    </row>
    <row r="31" spans="1:16" s="62" customFormat="1" x14ac:dyDescent="0.2">
      <c r="A31" s="190" t="s">
        <v>19</v>
      </c>
      <c r="B31" s="182">
        <v>43831</v>
      </c>
      <c r="C31" s="191" t="s">
        <v>20</v>
      </c>
      <c r="D31" s="182">
        <v>43921</v>
      </c>
      <c r="F31" s="184"/>
      <c r="G31" s="187"/>
      <c r="H31" s="184"/>
      <c r="I31" s="184"/>
      <c r="J31" s="192"/>
      <c r="K31" s="192"/>
      <c r="L31" s="184"/>
      <c r="M31" s="184"/>
      <c r="N31" s="184"/>
    </row>
    <row r="32" spans="1:16" s="62" customFormat="1" x14ac:dyDescent="0.2">
      <c r="A32" s="190" t="s">
        <v>6</v>
      </c>
      <c r="B32" s="182" t="str">
        <f>+B26</f>
        <v/>
      </c>
      <c r="C32" s="191" t="s">
        <v>20</v>
      </c>
      <c r="D32" s="428">
        <f>IF(((IF('PPP Forgiveness Calculator'!C19=8,B26+55,(IF('PPP Forgiveness Calculator'!C19=24,B26+167,""))))&gt;44196),44196,((IF('PPP Forgiveness Calculator'!C19=8,B26+55,(IF('PPP Forgiveness Calculator'!C19=24,B26+167,""))))))</f>
        <v>44196</v>
      </c>
      <c r="F32" s="184"/>
      <c r="G32" s="187"/>
      <c r="H32" s="184"/>
      <c r="I32" s="184"/>
      <c r="J32" s="184"/>
      <c r="K32" s="184"/>
      <c r="L32" s="184"/>
      <c r="M32" s="184"/>
      <c r="N32" s="184"/>
      <c r="P32" s="193"/>
    </row>
    <row r="33" spans="1:27" s="62" customFormat="1" x14ac:dyDescent="0.2">
      <c r="B33" s="194"/>
      <c r="C33" s="183"/>
      <c r="D33" s="183"/>
      <c r="E33" s="429"/>
      <c r="F33" s="184"/>
      <c r="G33" s="184"/>
      <c r="H33" s="184"/>
      <c r="I33" s="184"/>
      <c r="J33" s="184"/>
      <c r="K33" s="184"/>
      <c r="L33" s="184"/>
      <c r="M33" s="184"/>
      <c r="N33" s="184"/>
      <c r="P33" s="195"/>
      <c r="X33" s="195"/>
    </row>
    <row r="34" spans="1:27" s="62" customFormat="1" ht="66" customHeight="1" thickBot="1" x14ac:dyDescent="0.25">
      <c r="A34" s="616" t="s">
        <v>86</v>
      </c>
      <c r="B34" s="616"/>
      <c r="C34" s="616"/>
      <c r="D34" s="568" t="s">
        <v>234</v>
      </c>
      <c r="E34" s="569"/>
      <c r="F34" s="569"/>
      <c r="G34" s="569"/>
      <c r="H34" s="569"/>
      <c r="I34" s="569"/>
      <c r="J34" s="569"/>
      <c r="K34" s="569"/>
      <c r="L34" s="569"/>
      <c r="M34" s="569"/>
      <c r="N34" s="569"/>
      <c r="O34" s="569"/>
      <c r="P34" s="569"/>
      <c r="R34" s="184"/>
      <c r="S34" s="184"/>
    </row>
    <row r="35" spans="1:27" ht="53.65" customHeight="1" thickBot="1" x14ac:dyDescent="0.3">
      <c r="A35" s="564" t="s">
        <v>111</v>
      </c>
      <c r="B35" s="564"/>
      <c r="C35" s="565"/>
      <c r="D35" s="566" t="s">
        <v>16</v>
      </c>
      <c r="E35" s="567"/>
      <c r="F35" s="567"/>
      <c r="G35" s="567"/>
      <c r="H35" s="571"/>
      <c r="I35" s="566" t="s">
        <v>82</v>
      </c>
      <c r="J35" s="567"/>
      <c r="K35" s="567"/>
      <c r="L35" s="567"/>
      <c r="M35" s="571"/>
      <c r="N35" s="566" t="s">
        <v>236</v>
      </c>
      <c r="O35" s="567"/>
      <c r="P35" s="567"/>
      <c r="Q35" s="570" t="s">
        <v>274</v>
      </c>
      <c r="R35" s="567"/>
      <c r="S35" s="567"/>
      <c r="T35" s="567"/>
      <c r="U35" s="567"/>
      <c r="V35" s="567"/>
      <c r="W35" s="571"/>
      <c r="X35" s="561" t="s">
        <v>131</v>
      </c>
      <c r="Y35" s="562"/>
      <c r="Z35" s="196"/>
    </row>
    <row r="36" spans="1:27" s="25" customFormat="1" ht="159.75" customHeight="1" x14ac:dyDescent="0.25">
      <c r="A36" s="130" t="s">
        <v>17</v>
      </c>
      <c r="B36" s="197" t="s">
        <v>166</v>
      </c>
      <c r="C36" s="403" t="s">
        <v>149</v>
      </c>
      <c r="D36" s="198" t="s">
        <v>87</v>
      </c>
      <c r="E36" s="199" t="s">
        <v>219</v>
      </c>
      <c r="F36" s="199" t="s">
        <v>217</v>
      </c>
      <c r="G36" s="200" t="s">
        <v>130</v>
      </c>
      <c r="H36" s="201" t="s">
        <v>141</v>
      </c>
      <c r="I36" s="198" t="s">
        <v>83</v>
      </c>
      <c r="J36" s="199" t="s">
        <v>277</v>
      </c>
      <c r="K36" s="199" t="s">
        <v>171</v>
      </c>
      <c r="L36" s="199" t="s">
        <v>269</v>
      </c>
      <c r="M36" s="199" t="s">
        <v>89</v>
      </c>
      <c r="N36" s="453" t="s">
        <v>261</v>
      </c>
      <c r="O36" s="200" t="s">
        <v>91</v>
      </c>
      <c r="P36" s="200" t="s">
        <v>128</v>
      </c>
      <c r="Q36" s="202" t="s">
        <v>127</v>
      </c>
      <c r="R36" s="203" t="s">
        <v>88</v>
      </c>
      <c r="S36" s="203" t="s">
        <v>279</v>
      </c>
      <c r="T36" s="204" t="s">
        <v>270</v>
      </c>
      <c r="U36" s="203" t="s">
        <v>129</v>
      </c>
      <c r="V36" s="203" t="s">
        <v>90</v>
      </c>
      <c r="W36" s="205" t="s">
        <v>132</v>
      </c>
      <c r="X36" s="202" t="s">
        <v>265</v>
      </c>
      <c r="Y36" s="205" t="s">
        <v>266</v>
      </c>
      <c r="Z36" s="206"/>
      <c r="AA36" s="207"/>
    </row>
    <row r="37" spans="1:27" ht="15" x14ac:dyDescent="0.25">
      <c r="A37" s="208"/>
      <c r="B37" s="208"/>
      <c r="C37" s="208"/>
      <c r="D37" s="209"/>
      <c r="E37" s="58"/>
      <c r="F37" s="210"/>
      <c r="G37" s="210"/>
      <c r="H37" s="211"/>
      <c r="I37" s="212"/>
      <c r="J37" s="58"/>
      <c r="K37" s="58"/>
      <c r="L37" s="58"/>
      <c r="M37" s="213"/>
      <c r="N37" s="454"/>
      <c r="O37" s="58"/>
      <c r="P37" s="58"/>
      <c r="Q37" s="214"/>
      <c r="R37" s="215"/>
      <c r="S37" s="215"/>
      <c r="T37" s="58"/>
      <c r="U37" s="58"/>
      <c r="V37" s="58"/>
      <c r="W37" s="216"/>
      <c r="X37" s="223"/>
      <c r="Y37" s="216"/>
    </row>
    <row r="38" spans="1:27" ht="42.75" x14ac:dyDescent="0.2">
      <c r="A38" s="348"/>
      <c r="B38" s="348"/>
      <c r="C38" s="349"/>
      <c r="D38" s="350"/>
      <c r="E38" s="217">
        <f>IF((D38&gt;25000),25000,D38)</f>
        <v>0</v>
      </c>
      <c r="F38" s="351"/>
      <c r="G38" s="351"/>
      <c r="H38" s="218">
        <f>IFERROR(IF(C38="H",((E38/F38)/G38),E38/F38*52),0)</f>
        <v>0</v>
      </c>
      <c r="I38" s="352"/>
      <c r="J38" s="217" t="str">
        <f t="shared" ref="J38:J56" si="0">IF($B$28=8,(IF((I38&gt;15385),15385,I38)),(IF($B$28=24,(IF((I38&gt;46154),46154,I38)),"")))</f>
        <v/>
      </c>
      <c r="K38" s="353"/>
      <c r="L38" s="351"/>
      <c r="M38" s="219">
        <f>IF(C38="H",((J38/K38)/L38),(IFERROR(J38/L38*52,0)))</f>
        <v>0</v>
      </c>
      <c r="N38" s="455">
        <f t="shared" ref="N38:N51" si="1">M38-H38</f>
        <v>0</v>
      </c>
      <c r="O38" s="220" t="str">
        <f>IFERROR(M38/H38,"")</f>
        <v/>
      </c>
      <c r="P38" s="221">
        <f>IF(O38&lt;0.75,-(O38-0.75),0)</f>
        <v>0</v>
      </c>
      <c r="Q38" s="354"/>
      <c r="R38" s="355"/>
      <c r="S38" s="65">
        <f>(IF(AND(Q38=0,R38=0),0,IF(R38&gt;=Q38,"Yes","No")))</f>
        <v>0</v>
      </c>
      <c r="T38" s="355"/>
      <c r="U38" s="65">
        <f>(IF(AND(Q38=0,T38=0),0,IF(T38&gt;=Q38,"Yes","No")))</f>
        <v>0</v>
      </c>
      <c r="V38" s="113">
        <f>IF((OR(S38="Yes",U38="Yes")),"",H38*0.75)</f>
        <v>0</v>
      </c>
      <c r="W38" s="222">
        <f>IFERROR(V38-M38,0)</f>
        <v>0</v>
      </c>
      <c r="X38" s="406" t="str">
        <f t="shared" ref="X38:X57" si="2">(IF(AND((C38="H"),(O38&lt;0.75),($B$28=8)),(G38*W38)*8,((IF(AND((C38="H"),(O38&lt;0.75),($B$28=24)),((G38*W38)*24),(IF(C38=0,"PLEASE ENTER S OR H IN COLUMN C",0)))))))</f>
        <v>PLEASE ENTER S OR H IN COLUMN C</v>
      </c>
      <c r="Y38" s="224" t="str">
        <f>(IF(AND((C38="S"),(O38&lt;0.75),($B$28=8)),(W38*8/52),((IF(AND((C38="S"),(O38&lt;0.75),($B$28=24)),(W38*24/52),(IF(C38=0,"PLEASE ENTER S OR H IN COLUMN C",0)))))))</f>
        <v>PLEASE ENTER S OR H IN COLUMN C</v>
      </c>
      <c r="Z38" s="407"/>
      <c r="AA38" s="225"/>
    </row>
    <row r="39" spans="1:27" ht="42.75" x14ac:dyDescent="0.2">
      <c r="A39" s="348"/>
      <c r="B39" s="348"/>
      <c r="C39" s="349"/>
      <c r="D39" s="350"/>
      <c r="E39" s="217">
        <f t="shared" ref="E39:E56" si="3">IF((D39&gt;25000),25000,D39)</f>
        <v>0</v>
      </c>
      <c r="F39" s="351"/>
      <c r="G39" s="351"/>
      <c r="H39" s="218">
        <f t="shared" ref="H39:H57" si="4">IFERROR(IF(C39="H",((E39/F39)/G39),E39/F39*52),0)</f>
        <v>0</v>
      </c>
      <c r="I39" s="352"/>
      <c r="J39" s="217" t="str">
        <f t="shared" si="0"/>
        <v/>
      </c>
      <c r="K39" s="353"/>
      <c r="L39" s="351"/>
      <c r="M39" s="219">
        <f>IF(C39="H",((J39/K39)/L39),(IFERROR(J39/L39*52,0)))</f>
        <v>0</v>
      </c>
      <c r="N39" s="455">
        <f t="shared" si="1"/>
        <v>0</v>
      </c>
      <c r="O39" s="220" t="str">
        <f>IFERROR(M39/H39,"")</f>
        <v/>
      </c>
      <c r="P39" s="221">
        <f t="shared" ref="P39:P55" si="5">IF(O39&lt;0.75,-(O39-0.75),0)</f>
        <v>0</v>
      </c>
      <c r="Q39" s="468"/>
      <c r="R39" s="469"/>
      <c r="S39" s="65">
        <f t="shared" ref="S39:S43" si="6">(IF(AND(Q39=0,R39=0),0,IF(R39&gt;=Q39,"Yes","No")))</f>
        <v>0</v>
      </c>
      <c r="T39" s="355"/>
      <c r="U39" s="65">
        <f t="shared" ref="U39:U43" si="7">(IF(AND(Q39=0,T39=0),0,IF(T39&gt;=Q39,"Yes","No")))</f>
        <v>0</v>
      </c>
      <c r="V39" s="113">
        <f t="shared" ref="V39:V43" si="8">IF((OR(S39="Yes",U39="Yes")),"",H39*0.75)</f>
        <v>0</v>
      </c>
      <c r="W39" s="222">
        <f>IFERROR(V39-M39,0)</f>
        <v>0</v>
      </c>
      <c r="X39" s="406" t="str">
        <f t="shared" si="2"/>
        <v>PLEASE ENTER S OR H IN COLUMN C</v>
      </c>
      <c r="Y39" s="224" t="str">
        <f t="shared" ref="Y39:Y57" si="9">(IF(AND((C39="S"),(O39&lt;0.75),($B$28=8)),(W39*8/52),((IF(AND((C39="S"),(O39&lt;0.75),($B$28=24)),(W39*24/52),(IF(C39=0,"PLEASE ENTER S OR H IN COLUMN C",0)))))))</f>
        <v>PLEASE ENTER S OR H IN COLUMN C</v>
      </c>
    </row>
    <row r="40" spans="1:27" ht="42.75" x14ac:dyDescent="0.2">
      <c r="A40" s="348"/>
      <c r="B40" s="348"/>
      <c r="C40" s="349"/>
      <c r="D40" s="350"/>
      <c r="E40" s="217">
        <f t="shared" si="3"/>
        <v>0</v>
      </c>
      <c r="F40" s="351"/>
      <c r="G40" s="351"/>
      <c r="H40" s="218">
        <f t="shared" si="4"/>
        <v>0</v>
      </c>
      <c r="I40" s="352"/>
      <c r="J40" s="217" t="str">
        <f t="shared" si="0"/>
        <v/>
      </c>
      <c r="K40" s="353"/>
      <c r="L40" s="351"/>
      <c r="M40" s="219">
        <f t="shared" ref="M40:M55" si="10">IF(C40="H",((J40/K40)/L40),(IFERROR(J40/L40*52,0)))</f>
        <v>0</v>
      </c>
      <c r="N40" s="455">
        <f t="shared" si="1"/>
        <v>0</v>
      </c>
      <c r="O40" s="220" t="str">
        <f t="shared" ref="O40:O55" si="11">IFERROR(M40/H40,"")</f>
        <v/>
      </c>
      <c r="P40" s="221">
        <f t="shared" si="5"/>
        <v>0</v>
      </c>
      <c r="Q40" s="354"/>
      <c r="R40" s="355"/>
      <c r="S40" s="65">
        <f t="shared" si="6"/>
        <v>0</v>
      </c>
      <c r="T40" s="355"/>
      <c r="U40" s="65">
        <f t="shared" si="7"/>
        <v>0</v>
      </c>
      <c r="V40" s="113">
        <f t="shared" si="8"/>
        <v>0</v>
      </c>
      <c r="W40" s="222">
        <f t="shared" ref="W40:W43" si="12">IFERROR(V40-M40,0)</f>
        <v>0</v>
      </c>
      <c r="X40" s="406" t="str">
        <f t="shared" si="2"/>
        <v>PLEASE ENTER S OR H IN COLUMN C</v>
      </c>
      <c r="Y40" s="224" t="str">
        <f t="shared" si="9"/>
        <v>PLEASE ENTER S OR H IN COLUMN C</v>
      </c>
    </row>
    <row r="41" spans="1:27" ht="42.75" x14ac:dyDescent="0.2">
      <c r="A41" s="348"/>
      <c r="B41" s="348"/>
      <c r="C41" s="349"/>
      <c r="D41" s="350"/>
      <c r="E41" s="217">
        <f t="shared" si="3"/>
        <v>0</v>
      </c>
      <c r="F41" s="351"/>
      <c r="G41" s="351"/>
      <c r="H41" s="218">
        <f t="shared" si="4"/>
        <v>0</v>
      </c>
      <c r="I41" s="352"/>
      <c r="J41" s="217" t="str">
        <f t="shared" si="0"/>
        <v/>
      </c>
      <c r="K41" s="353"/>
      <c r="L41" s="351"/>
      <c r="M41" s="219">
        <f t="shared" si="10"/>
        <v>0</v>
      </c>
      <c r="N41" s="455">
        <f t="shared" si="1"/>
        <v>0</v>
      </c>
      <c r="O41" s="220" t="str">
        <f t="shared" si="11"/>
        <v/>
      </c>
      <c r="P41" s="221">
        <f t="shared" si="5"/>
        <v>0</v>
      </c>
      <c r="Q41" s="354"/>
      <c r="R41" s="355"/>
      <c r="S41" s="65">
        <f t="shared" si="6"/>
        <v>0</v>
      </c>
      <c r="T41" s="355"/>
      <c r="U41" s="65">
        <f t="shared" si="7"/>
        <v>0</v>
      </c>
      <c r="V41" s="113">
        <f t="shared" si="8"/>
        <v>0</v>
      </c>
      <c r="W41" s="222">
        <f>IFERROR(V41-M41,0)</f>
        <v>0</v>
      </c>
      <c r="X41" s="406" t="str">
        <f t="shared" si="2"/>
        <v>PLEASE ENTER S OR H IN COLUMN C</v>
      </c>
      <c r="Y41" s="224" t="str">
        <f t="shared" si="9"/>
        <v>PLEASE ENTER S OR H IN COLUMN C</v>
      </c>
    </row>
    <row r="42" spans="1:27" ht="42.75" x14ac:dyDescent="0.2">
      <c r="A42" s="348"/>
      <c r="B42" s="348"/>
      <c r="C42" s="349"/>
      <c r="D42" s="350"/>
      <c r="E42" s="217">
        <f t="shared" si="3"/>
        <v>0</v>
      </c>
      <c r="F42" s="351"/>
      <c r="G42" s="351"/>
      <c r="H42" s="218">
        <f t="shared" si="4"/>
        <v>0</v>
      </c>
      <c r="I42" s="352"/>
      <c r="J42" s="217" t="str">
        <f t="shared" si="0"/>
        <v/>
      </c>
      <c r="K42" s="353"/>
      <c r="L42" s="351"/>
      <c r="M42" s="219">
        <f t="shared" si="10"/>
        <v>0</v>
      </c>
      <c r="N42" s="455">
        <f t="shared" si="1"/>
        <v>0</v>
      </c>
      <c r="O42" s="220" t="str">
        <f t="shared" si="11"/>
        <v/>
      </c>
      <c r="P42" s="221">
        <f t="shared" si="5"/>
        <v>0</v>
      </c>
      <c r="Q42" s="354"/>
      <c r="R42" s="355"/>
      <c r="S42" s="65">
        <f t="shared" si="6"/>
        <v>0</v>
      </c>
      <c r="T42" s="355"/>
      <c r="U42" s="65">
        <f t="shared" si="7"/>
        <v>0</v>
      </c>
      <c r="V42" s="113">
        <f t="shared" si="8"/>
        <v>0</v>
      </c>
      <c r="W42" s="222">
        <f t="shared" si="12"/>
        <v>0</v>
      </c>
      <c r="X42" s="406" t="str">
        <f t="shared" si="2"/>
        <v>PLEASE ENTER S OR H IN COLUMN C</v>
      </c>
      <c r="Y42" s="224" t="str">
        <f t="shared" si="9"/>
        <v>PLEASE ENTER S OR H IN COLUMN C</v>
      </c>
    </row>
    <row r="43" spans="1:27" ht="42.75" x14ac:dyDescent="0.2">
      <c r="A43" s="348"/>
      <c r="B43" s="348"/>
      <c r="C43" s="349"/>
      <c r="D43" s="350"/>
      <c r="E43" s="217">
        <f t="shared" si="3"/>
        <v>0</v>
      </c>
      <c r="F43" s="351"/>
      <c r="G43" s="351"/>
      <c r="H43" s="218">
        <f t="shared" si="4"/>
        <v>0</v>
      </c>
      <c r="I43" s="352"/>
      <c r="J43" s="217" t="str">
        <f t="shared" si="0"/>
        <v/>
      </c>
      <c r="K43" s="353"/>
      <c r="L43" s="351"/>
      <c r="M43" s="219">
        <f t="shared" si="10"/>
        <v>0</v>
      </c>
      <c r="N43" s="455">
        <f t="shared" si="1"/>
        <v>0</v>
      </c>
      <c r="O43" s="220" t="str">
        <f t="shared" si="11"/>
        <v/>
      </c>
      <c r="P43" s="221">
        <f t="shared" si="5"/>
        <v>0</v>
      </c>
      <c r="Q43" s="354"/>
      <c r="R43" s="355"/>
      <c r="S43" s="65">
        <f t="shared" si="6"/>
        <v>0</v>
      </c>
      <c r="T43" s="355"/>
      <c r="U43" s="65">
        <f t="shared" si="7"/>
        <v>0</v>
      </c>
      <c r="V43" s="113">
        <f t="shared" si="8"/>
        <v>0</v>
      </c>
      <c r="W43" s="222">
        <f t="shared" si="12"/>
        <v>0</v>
      </c>
      <c r="X43" s="406" t="str">
        <f t="shared" si="2"/>
        <v>PLEASE ENTER S OR H IN COLUMN C</v>
      </c>
      <c r="Y43" s="224" t="str">
        <f t="shared" si="9"/>
        <v>PLEASE ENTER S OR H IN COLUMN C</v>
      </c>
    </row>
    <row r="44" spans="1:27" ht="42.75" x14ac:dyDescent="0.2">
      <c r="A44" s="348"/>
      <c r="B44" s="348"/>
      <c r="C44" s="349"/>
      <c r="D44" s="350"/>
      <c r="E44" s="217">
        <f t="shared" si="3"/>
        <v>0</v>
      </c>
      <c r="F44" s="351"/>
      <c r="G44" s="351"/>
      <c r="H44" s="218">
        <f t="shared" si="4"/>
        <v>0</v>
      </c>
      <c r="I44" s="352"/>
      <c r="J44" s="217" t="str">
        <f t="shared" si="0"/>
        <v/>
      </c>
      <c r="K44" s="353"/>
      <c r="L44" s="351"/>
      <c r="M44" s="219">
        <f t="shared" si="10"/>
        <v>0</v>
      </c>
      <c r="N44" s="455">
        <f t="shared" si="1"/>
        <v>0</v>
      </c>
      <c r="O44" s="220" t="str">
        <f t="shared" si="11"/>
        <v/>
      </c>
      <c r="P44" s="221">
        <f t="shared" si="5"/>
        <v>0</v>
      </c>
      <c r="Q44" s="354"/>
      <c r="R44" s="355"/>
      <c r="S44" s="65">
        <f t="shared" ref="S44:S57" si="13">(IF(AND(Q44=0,R44=0),0,IF(R44&gt;=Q44,"Yes","No")))</f>
        <v>0</v>
      </c>
      <c r="T44" s="355"/>
      <c r="U44" s="65">
        <f t="shared" ref="U44:U57" si="14">(IF(AND(Q44=0,T44=0),0,IF(T44&gt;=Q44,"Yes","No")))</f>
        <v>0</v>
      </c>
      <c r="V44" s="113">
        <f t="shared" ref="V44:V57" si="15">IF((OR(S44="Yes",U44="Yes")),"",H44*0.75)</f>
        <v>0</v>
      </c>
      <c r="W44" s="222">
        <f t="shared" ref="W44:W57" si="16">IFERROR(V44-M44,0)</f>
        <v>0</v>
      </c>
      <c r="X44" s="406" t="str">
        <f t="shared" si="2"/>
        <v>PLEASE ENTER S OR H IN COLUMN C</v>
      </c>
      <c r="Y44" s="224" t="str">
        <f t="shared" si="9"/>
        <v>PLEASE ENTER S OR H IN COLUMN C</v>
      </c>
    </row>
    <row r="45" spans="1:27" ht="42.75" x14ac:dyDescent="0.2">
      <c r="A45" s="348"/>
      <c r="B45" s="348"/>
      <c r="C45" s="349"/>
      <c r="D45" s="350"/>
      <c r="E45" s="217">
        <f t="shared" si="3"/>
        <v>0</v>
      </c>
      <c r="F45" s="351"/>
      <c r="G45" s="351"/>
      <c r="H45" s="218">
        <f t="shared" si="4"/>
        <v>0</v>
      </c>
      <c r="I45" s="352"/>
      <c r="J45" s="217" t="str">
        <f t="shared" si="0"/>
        <v/>
      </c>
      <c r="K45" s="353"/>
      <c r="L45" s="351"/>
      <c r="M45" s="219">
        <f t="shared" si="10"/>
        <v>0</v>
      </c>
      <c r="N45" s="455">
        <f t="shared" si="1"/>
        <v>0</v>
      </c>
      <c r="O45" s="220" t="str">
        <f t="shared" si="11"/>
        <v/>
      </c>
      <c r="P45" s="221">
        <f t="shared" si="5"/>
        <v>0</v>
      </c>
      <c r="Q45" s="354"/>
      <c r="R45" s="355"/>
      <c r="S45" s="65">
        <f t="shared" si="13"/>
        <v>0</v>
      </c>
      <c r="T45" s="355"/>
      <c r="U45" s="65">
        <f t="shared" si="14"/>
        <v>0</v>
      </c>
      <c r="V45" s="113">
        <f t="shared" si="15"/>
        <v>0</v>
      </c>
      <c r="W45" s="222">
        <f t="shared" si="16"/>
        <v>0</v>
      </c>
      <c r="X45" s="406" t="str">
        <f t="shared" si="2"/>
        <v>PLEASE ENTER S OR H IN COLUMN C</v>
      </c>
      <c r="Y45" s="224" t="str">
        <f t="shared" si="9"/>
        <v>PLEASE ENTER S OR H IN COLUMN C</v>
      </c>
    </row>
    <row r="46" spans="1:27" ht="42.75" x14ac:dyDescent="0.2">
      <c r="A46" s="348"/>
      <c r="B46" s="348"/>
      <c r="C46" s="349"/>
      <c r="D46" s="350"/>
      <c r="E46" s="217">
        <f t="shared" si="3"/>
        <v>0</v>
      </c>
      <c r="F46" s="351"/>
      <c r="G46" s="351"/>
      <c r="H46" s="218">
        <f t="shared" si="4"/>
        <v>0</v>
      </c>
      <c r="I46" s="352"/>
      <c r="J46" s="217" t="str">
        <f t="shared" si="0"/>
        <v/>
      </c>
      <c r="K46" s="353"/>
      <c r="L46" s="351"/>
      <c r="M46" s="219">
        <f t="shared" si="10"/>
        <v>0</v>
      </c>
      <c r="N46" s="455">
        <f t="shared" si="1"/>
        <v>0</v>
      </c>
      <c r="O46" s="220" t="str">
        <f t="shared" si="11"/>
        <v/>
      </c>
      <c r="P46" s="221">
        <f t="shared" si="5"/>
        <v>0</v>
      </c>
      <c r="Q46" s="354"/>
      <c r="R46" s="355"/>
      <c r="S46" s="65">
        <f t="shared" si="13"/>
        <v>0</v>
      </c>
      <c r="T46" s="355"/>
      <c r="U46" s="65">
        <f t="shared" si="14"/>
        <v>0</v>
      </c>
      <c r="V46" s="113">
        <f t="shared" si="15"/>
        <v>0</v>
      </c>
      <c r="W46" s="222">
        <f t="shared" si="16"/>
        <v>0</v>
      </c>
      <c r="X46" s="406" t="str">
        <f t="shared" si="2"/>
        <v>PLEASE ENTER S OR H IN COLUMN C</v>
      </c>
      <c r="Y46" s="224" t="str">
        <f t="shared" si="9"/>
        <v>PLEASE ENTER S OR H IN COLUMN C</v>
      </c>
    </row>
    <row r="47" spans="1:27" ht="42.75" x14ac:dyDescent="0.2">
      <c r="A47" s="348"/>
      <c r="B47" s="348"/>
      <c r="C47" s="349"/>
      <c r="D47" s="350"/>
      <c r="E47" s="217">
        <f t="shared" si="3"/>
        <v>0</v>
      </c>
      <c r="F47" s="351"/>
      <c r="G47" s="351"/>
      <c r="H47" s="218">
        <f t="shared" si="4"/>
        <v>0</v>
      </c>
      <c r="I47" s="352"/>
      <c r="J47" s="217" t="str">
        <f t="shared" si="0"/>
        <v/>
      </c>
      <c r="K47" s="353"/>
      <c r="L47" s="351"/>
      <c r="M47" s="219">
        <f t="shared" si="10"/>
        <v>0</v>
      </c>
      <c r="N47" s="455">
        <f t="shared" si="1"/>
        <v>0</v>
      </c>
      <c r="O47" s="220" t="str">
        <f t="shared" si="11"/>
        <v/>
      </c>
      <c r="P47" s="221">
        <f t="shared" si="5"/>
        <v>0</v>
      </c>
      <c r="Q47" s="354"/>
      <c r="R47" s="355"/>
      <c r="S47" s="65">
        <f t="shared" si="13"/>
        <v>0</v>
      </c>
      <c r="T47" s="355"/>
      <c r="U47" s="65">
        <f t="shared" si="14"/>
        <v>0</v>
      </c>
      <c r="V47" s="113">
        <f t="shared" si="15"/>
        <v>0</v>
      </c>
      <c r="W47" s="222">
        <f t="shared" si="16"/>
        <v>0</v>
      </c>
      <c r="X47" s="406" t="str">
        <f t="shared" si="2"/>
        <v>PLEASE ENTER S OR H IN COLUMN C</v>
      </c>
      <c r="Y47" s="224" t="str">
        <f t="shared" si="9"/>
        <v>PLEASE ENTER S OR H IN COLUMN C</v>
      </c>
    </row>
    <row r="48" spans="1:27" ht="42.75" x14ac:dyDescent="0.2">
      <c r="A48" s="348"/>
      <c r="B48" s="348"/>
      <c r="C48" s="349"/>
      <c r="D48" s="350"/>
      <c r="E48" s="217">
        <f t="shared" si="3"/>
        <v>0</v>
      </c>
      <c r="F48" s="351"/>
      <c r="G48" s="351"/>
      <c r="H48" s="218">
        <f t="shared" si="4"/>
        <v>0</v>
      </c>
      <c r="I48" s="352"/>
      <c r="J48" s="217" t="str">
        <f t="shared" si="0"/>
        <v/>
      </c>
      <c r="K48" s="353"/>
      <c r="L48" s="351"/>
      <c r="M48" s="219">
        <f t="shared" si="10"/>
        <v>0</v>
      </c>
      <c r="N48" s="455">
        <f t="shared" si="1"/>
        <v>0</v>
      </c>
      <c r="O48" s="220" t="str">
        <f t="shared" si="11"/>
        <v/>
      </c>
      <c r="P48" s="226">
        <f t="shared" si="5"/>
        <v>0</v>
      </c>
      <c r="Q48" s="354"/>
      <c r="R48" s="355"/>
      <c r="S48" s="65">
        <f t="shared" si="13"/>
        <v>0</v>
      </c>
      <c r="T48" s="355"/>
      <c r="U48" s="65">
        <f t="shared" si="14"/>
        <v>0</v>
      </c>
      <c r="V48" s="113">
        <f t="shared" si="15"/>
        <v>0</v>
      </c>
      <c r="W48" s="222">
        <f t="shared" si="16"/>
        <v>0</v>
      </c>
      <c r="X48" s="406" t="str">
        <f t="shared" si="2"/>
        <v>PLEASE ENTER S OR H IN COLUMN C</v>
      </c>
      <c r="Y48" s="224" t="str">
        <f t="shared" si="9"/>
        <v>PLEASE ENTER S OR H IN COLUMN C</v>
      </c>
    </row>
    <row r="49" spans="1:25" ht="42.75" x14ac:dyDescent="0.2">
      <c r="A49" s="348"/>
      <c r="B49" s="348"/>
      <c r="C49" s="349"/>
      <c r="D49" s="350"/>
      <c r="E49" s="217">
        <f t="shared" si="3"/>
        <v>0</v>
      </c>
      <c r="F49" s="351"/>
      <c r="G49" s="351"/>
      <c r="H49" s="218">
        <f t="shared" si="4"/>
        <v>0</v>
      </c>
      <c r="I49" s="352"/>
      <c r="J49" s="217" t="str">
        <f t="shared" si="0"/>
        <v/>
      </c>
      <c r="K49" s="353"/>
      <c r="L49" s="351"/>
      <c r="M49" s="219">
        <f t="shared" si="10"/>
        <v>0</v>
      </c>
      <c r="N49" s="455">
        <f t="shared" si="1"/>
        <v>0</v>
      </c>
      <c r="O49" s="220" t="str">
        <f t="shared" si="11"/>
        <v/>
      </c>
      <c r="P49" s="226">
        <f t="shared" si="5"/>
        <v>0</v>
      </c>
      <c r="Q49" s="354"/>
      <c r="R49" s="355"/>
      <c r="S49" s="65">
        <f t="shared" si="13"/>
        <v>0</v>
      </c>
      <c r="T49" s="355"/>
      <c r="U49" s="65">
        <f t="shared" si="14"/>
        <v>0</v>
      </c>
      <c r="V49" s="113">
        <f t="shared" si="15"/>
        <v>0</v>
      </c>
      <c r="W49" s="222">
        <f t="shared" si="16"/>
        <v>0</v>
      </c>
      <c r="X49" s="406" t="str">
        <f t="shared" si="2"/>
        <v>PLEASE ENTER S OR H IN COLUMN C</v>
      </c>
      <c r="Y49" s="224" t="str">
        <f t="shared" si="9"/>
        <v>PLEASE ENTER S OR H IN COLUMN C</v>
      </c>
    </row>
    <row r="50" spans="1:25" ht="42.75" x14ac:dyDescent="0.2">
      <c r="A50" s="348"/>
      <c r="B50" s="348"/>
      <c r="C50" s="349"/>
      <c r="D50" s="350"/>
      <c r="E50" s="217">
        <f t="shared" si="3"/>
        <v>0</v>
      </c>
      <c r="F50" s="351"/>
      <c r="G50" s="351"/>
      <c r="H50" s="218">
        <f t="shared" si="4"/>
        <v>0</v>
      </c>
      <c r="I50" s="352"/>
      <c r="J50" s="217" t="str">
        <f t="shared" si="0"/>
        <v/>
      </c>
      <c r="K50" s="353"/>
      <c r="L50" s="351"/>
      <c r="M50" s="219">
        <f t="shared" si="10"/>
        <v>0</v>
      </c>
      <c r="N50" s="455">
        <f t="shared" si="1"/>
        <v>0</v>
      </c>
      <c r="O50" s="220" t="str">
        <f t="shared" si="11"/>
        <v/>
      </c>
      <c r="P50" s="226">
        <f t="shared" si="5"/>
        <v>0</v>
      </c>
      <c r="Q50" s="354"/>
      <c r="R50" s="355"/>
      <c r="S50" s="65">
        <f t="shared" si="13"/>
        <v>0</v>
      </c>
      <c r="T50" s="355"/>
      <c r="U50" s="65">
        <f t="shared" si="14"/>
        <v>0</v>
      </c>
      <c r="V50" s="113">
        <f t="shared" si="15"/>
        <v>0</v>
      </c>
      <c r="W50" s="222">
        <f t="shared" si="16"/>
        <v>0</v>
      </c>
      <c r="X50" s="406" t="str">
        <f t="shared" si="2"/>
        <v>PLEASE ENTER S OR H IN COLUMN C</v>
      </c>
      <c r="Y50" s="224" t="str">
        <f t="shared" si="9"/>
        <v>PLEASE ENTER S OR H IN COLUMN C</v>
      </c>
    </row>
    <row r="51" spans="1:25" ht="42.75" x14ac:dyDescent="0.2">
      <c r="A51" s="348"/>
      <c r="B51" s="348"/>
      <c r="C51" s="349"/>
      <c r="D51" s="350"/>
      <c r="E51" s="217">
        <f t="shared" si="3"/>
        <v>0</v>
      </c>
      <c r="F51" s="351"/>
      <c r="G51" s="351"/>
      <c r="H51" s="218">
        <f t="shared" si="4"/>
        <v>0</v>
      </c>
      <c r="I51" s="352"/>
      <c r="J51" s="217" t="str">
        <f t="shared" si="0"/>
        <v/>
      </c>
      <c r="K51" s="353"/>
      <c r="L51" s="351"/>
      <c r="M51" s="219">
        <f t="shared" si="10"/>
        <v>0</v>
      </c>
      <c r="N51" s="455">
        <f t="shared" si="1"/>
        <v>0</v>
      </c>
      <c r="O51" s="220" t="str">
        <f t="shared" si="11"/>
        <v/>
      </c>
      <c r="P51" s="226">
        <f t="shared" si="5"/>
        <v>0</v>
      </c>
      <c r="Q51" s="354"/>
      <c r="R51" s="355"/>
      <c r="S51" s="65">
        <f t="shared" si="13"/>
        <v>0</v>
      </c>
      <c r="T51" s="355"/>
      <c r="U51" s="65">
        <f t="shared" si="14"/>
        <v>0</v>
      </c>
      <c r="V51" s="113">
        <f t="shared" si="15"/>
        <v>0</v>
      </c>
      <c r="W51" s="222">
        <f t="shared" si="16"/>
        <v>0</v>
      </c>
      <c r="X51" s="406" t="str">
        <f t="shared" si="2"/>
        <v>PLEASE ENTER S OR H IN COLUMN C</v>
      </c>
      <c r="Y51" s="224" t="str">
        <f t="shared" si="9"/>
        <v>PLEASE ENTER S OR H IN COLUMN C</v>
      </c>
    </row>
    <row r="52" spans="1:25" ht="42.75" x14ac:dyDescent="0.2">
      <c r="A52" s="348"/>
      <c r="B52" s="348"/>
      <c r="C52" s="349"/>
      <c r="D52" s="350"/>
      <c r="E52" s="217">
        <f t="shared" si="3"/>
        <v>0</v>
      </c>
      <c r="F52" s="351"/>
      <c r="G52" s="351"/>
      <c r="H52" s="218">
        <f t="shared" si="4"/>
        <v>0</v>
      </c>
      <c r="I52" s="352"/>
      <c r="J52" s="217" t="str">
        <f t="shared" si="0"/>
        <v/>
      </c>
      <c r="K52" s="353"/>
      <c r="L52" s="351"/>
      <c r="M52" s="219">
        <f t="shared" si="10"/>
        <v>0</v>
      </c>
      <c r="N52" s="455">
        <f t="shared" ref="N52:N57" si="17">M52-H52</f>
        <v>0</v>
      </c>
      <c r="O52" s="220" t="str">
        <f t="shared" si="11"/>
        <v/>
      </c>
      <c r="P52" s="226">
        <f t="shared" si="5"/>
        <v>0</v>
      </c>
      <c r="Q52" s="354"/>
      <c r="R52" s="355"/>
      <c r="S52" s="65">
        <f t="shared" si="13"/>
        <v>0</v>
      </c>
      <c r="T52" s="355"/>
      <c r="U52" s="65">
        <f t="shared" si="14"/>
        <v>0</v>
      </c>
      <c r="V52" s="113">
        <f t="shared" si="15"/>
        <v>0</v>
      </c>
      <c r="W52" s="222">
        <f t="shared" si="16"/>
        <v>0</v>
      </c>
      <c r="X52" s="406" t="str">
        <f t="shared" si="2"/>
        <v>PLEASE ENTER S OR H IN COLUMN C</v>
      </c>
      <c r="Y52" s="224" t="str">
        <f t="shared" si="9"/>
        <v>PLEASE ENTER S OR H IN COLUMN C</v>
      </c>
    </row>
    <row r="53" spans="1:25" ht="42.75" x14ac:dyDescent="0.2">
      <c r="A53" s="348"/>
      <c r="B53" s="348"/>
      <c r="C53" s="349"/>
      <c r="D53" s="350"/>
      <c r="E53" s="217">
        <f t="shared" si="3"/>
        <v>0</v>
      </c>
      <c r="F53" s="351"/>
      <c r="G53" s="351"/>
      <c r="H53" s="218">
        <f t="shared" si="4"/>
        <v>0</v>
      </c>
      <c r="I53" s="352"/>
      <c r="J53" s="217" t="str">
        <f t="shared" si="0"/>
        <v/>
      </c>
      <c r="K53" s="353"/>
      <c r="L53" s="351"/>
      <c r="M53" s="219">
        <f t="shared" si="10"/>
        <v>0</v>
      </c>
      <c r="N53" s="455">
        <f t="shared" si="17"/>
        <v>0</v>
      </c>
      <c r="O53" s="220" t="str">
        <f t="shared" si="11"/>
        <v/>
      </c>
      <c r="P53" s="226">
        <f t="shared" si="5"/>
        <v>0</v>
      </c>
      <c r="Q53" s="354"/>
      <c r="R53" s="355"/>
      <c r="S53" s="65">
        <f t="shared" si="13"/>
        <v>0</v>
      </c>
      <c r="T53" s="355"/>
      <c r="U53" s="65">
        <f t="shared" si="14"/>
        <v>0</v>
      </c>
      <c r="V53" s="113">
        <f t="shared" si="15"/>
        <v>0</v>
      </c>
      <c r="W53" s="222">
        <f t="shared" si="16"/>
        <v>0</v>
      </c>
      <c r="X53" s="406" t="str">
        <f t="shared" si="2"/>
        <v>PLEASE ENTER S OR H IN COLUMN C</v>
      </c>
      <c r="Y53" s="224" t="str">
        <f t="shared" si="9"/>
        <v>PLEASE ENTER S OR H IN COLUMN C</v>
      </c>
    </row>
    <row r="54" spans="1:25" ht="42.75" x14ac:dyDescent="0.2">
      <c r="A54" s="348"/>
      <c r="B54" s="348"/>
      <c r="C54" s="349"/>
      <c r="D54" s="350"/>
      <c r="E54" s="217">
        <f t="shared" si="3"/>
        <v>0</v>
      </c>
      <c r="F54" s="351"/>
      <c r="G54" s="351"/>
      <c r="H54" s="218">
        <f t="shared" si="4"/>
        <v>0</v>
      </c>
      <c r="I54" s="352"/>
      <c r="J54" s="217" t="str">
        <f t="shared" si="0"/>
        <v/>
      </c>
      <c r="K54" s="353"/>
      <c r="L54" s="351"/>
      <c r="M54" s="219">
        <f t="shared" si="10"/>
        <v>0</v>
      </c>
      <c r="N54" s="455">
        <f t="shared" si="17"/>
        <v>0</v>
      </c>
      <c r="O54" s="220" t="str">
        <f t="shared" si="11"/>
        <v/>
      </c>
      <c r="P54" s="226">
        <f t="shared" si="5"/>
        <v>0</v>
      </c>
      <c r="Q54" s="354"/>
      <c r="R54" s="355"/>
      <c r="S54" s="65">
        <f t="shared" si="13"/>
        <v>0</v>
      </c>
      <c r="T54" s="355"/>
      <c r="U54" s="65">
        <f t="shared" si="14"/>
        <v>0</v>
      </c>
      <c r="V54" s="113">
        <f t="shared" si="15"/>
        <v>0</v>
      </c>
      <c r="W54" s="222">
        <f t="shared" si="16"/>
        <v>0</v>
      </c>
      <c r="X54" s="406" t="str">
        <f t="shared" si="2"/>
        <v>PLEASE ENTER S OR H IN COLUMN C</v>
      </c>
      <c r="Y54" s="224" t="str">
        <f t="shared" si="9"/>
        <v>PLEASE ENTER S OR H IN COLUMN C</v>
      </c>
    </row>
    <row r="55" spans="1:25" ht="42.75" x14ac:dyDescent="0.2">
      <c r="A55" s="348"/>
      <c r="B55" s="348"/>
      <c r="C55" s="349"/>
      <c r="D55" s="350"/>
      <c r="E55" s="217">
        <f t="shared" si="3"/>
        <v>0</v>
      </c>
      <c r="F55" s="351"/>
      <c r="G55" s="351"/>
      <c r="H55" s="218">
        <f t="shared" si="4"/>
        <v>0</v>
      </c>
      <c r="I55" s="352"/>
      <c r="J55" s="217" t="str">
        <f t="shared" si="0"/>
        <v/>
      </c>
      <c r="K55" s="353"/>
      <c r="L55" s="351"/>
      <c r="M55" s="219">
        <f t="shared" si="10"/>
        <v>0</v>
      </c>
      <c r="N55" s="455">
        <f t="shared" si="17"/>
        <v>0</v>
      </c>
      <c r="O55" s="220" t="str">
        <f t="shared" si="11"/>
        <v/>
      </c>
      <c r="P55" s="226">
        <f t="shared" si="5"/>
        <v>0</v>
      </c>
      <c r="Q55" s="354"/>
      <c r="R55" s="355"/>
      <c r="S55" s="65">
        <f t="shared" si="13"/>
        <v>0</v>
      </c>
      <c r="T55" s="355"/>
      <c r="U55" s="65">
        <f t="shared" si="14"/>
        <v>0</v>
      </c>
      <c r="V55" s="113">
        <f t="shared" si="15"/>
        <v>0</v>
      </c>
      <c r="W55" s="222">
        <f t="shared" si="16"/>
        <v>0</v>
      </c>
      <c r="X55" s="406" t="str">
        <f t="shared" si="2"/>
        <v>PLEASE ENTER S OR H IN COLUMN C</v>
      </c>
      <c r="Y55" s="224" t="str">
        <f t="shared" si="9"/>
        <v>PLEASE ENTER S OR H IN COLUMN C</v>
      </c>
    </row>
    <row r="56" spans="1:25" ht="42.75" x14ac:dyDescent="0.2">
      <c r="A56" s="348"/>
      <c r="B56" s="348"/>
      <c r="C56" s="349"/>
      <c r="D56" s="350"/>
      <c r="E56" s="227">
        <f t="shared" si="3"/>
        <v>0</v>
      </c>
      <c r="F56" s="351"/>
      <c r="G56" s="351"/>
      <c r="H56" s="218">
        <f t="shared" si="4"/>
        <v>0</v>
      </c>
      <c r="I56" s="352"/>
      <c r="J56" s="217" t="str">
        <f t="shared" si="0"/>
        <v/>
      </c>
      <c r="K56" s="353"/>
      <c r="L56" s="351"/>
      <c r="M56" s="219">
        <f t="shared" ref="M56" si="18">IF(C56="H",((J56/K56)/L56),(IFERROR(J56/L56*52,0)))</f>
        <v>0</v>
      </c>
      <c r="N56" s="455">
        <f t="shared" si="17"/>
        <v>0</v>
      </c>
      <c r="O56" s="220" t="str">
        <f t="shared" ref="O56" si="19">IFERROR(M56/H56,"")</f>
        <v/>
      </c>
      <c r="P56" s="226">
        <f t="shared" ref="P56" si="20">IF(O56&lt;0.75,-(O56-0.75),0)</f>
        <v>0</v>
      </c>
      <c r="Q56" s="354"/>
      <c r="R56" s="355"/>
      <c r="S56" s="65">
        <f t="shared" si="13"/>
        <v>0</v>
      </c>
      <c r="T56" s="355"/>
      <c r="U56" s="65">
        <f t="shared" si="14"/>
        <v>0</v>
      </c>
      <c r="V56" s="113">
        <f t="shared" si="15"/>
        <v>0</v>
      </c>
      <c r="W56" s="222">
        <f t="shared" si="16"/>
        <v>0</v>
      </c>
      <c r="X56" s="406" t="str">
        <f t="shared" si="2"/>
        <v>PLEASE ENTER S OR H IN COLUMN C</v>
      </c>
      <c r="Y56" s="224" t="str">
        <f t="shared" si="9"/>
        <v>PLEASE ENTER S OR H IN COLUMN C</v>
      </c>
    </row>
    <row r="57" spans="1:25" ht="42.75" x14ac:dyDescent="0.2">
      <c r="A57" s="348"/>
      <c r="B57" s="348"/>
      <c r="C57" s="349"/>
      <c r="D57" s="350"/>
      <c r="E57" s="227">
        <f t="shared" ref="E57" si="21">IF((D57&gt;25000),25000,D57)</f>
        <v>0</v>
      </c>
      <c r="F57" s="351"/>
      <c r="G57" s="351"/>
      <c r="H57" s="218">
        <f t="shared" si="4"/>
        <v>0</v>
      </c>
      <c r="I57" s="352"/>
      <c r="J57" s="217"/>
      <c r="K57" s="353"/>
      <c r="L57" s="351"/>
      <c r="M57" s="219">
        <f t="shared" ref="M57" si="22">IF(C57="H",((J57/K57)/L57),(IFERROR(J57/L57*52,0)))</f>
        <v>0</v>
      </c>
      <c r="N57" s="455">
        <f t="shared" si="17"/>
        <v>0</v>
      </c>
      <c r="O57" s="220" t="str">
        <f t="shared" ref="O57" si="23">IFERROR(M57/H57,"")</f>
        <v/>
      </c>
      <c r="P57" s="226">
        <f t="shared" ref="P57" si="24">IF(O57&lt;0.75,-(O57-0.75),0)</f>
        <v>0</v>
      </c>
      <c r="Q57" s="354"/>
      <c r="R57" s="355"/>
      <c r="S57" s="65">
        <f t="shared" si="13"/>
        <v>0</v>
      </c>
      <c r="T57" s="355"/>
      <c r="U57" s="65">
        <f t="shared" si="14"/>
        <v>0</v>
      </c>
      <c r="V57" s="113">
        <f t="shared" si="15"/>
        <v>0</v>
      </c>
      <c r="W57" s="222">
        <f t="shared" si="16"/>
        <v>0</v>
      </c>
      <c r="X57" s="406" t="str">
        <f t="shared" si="2"/>
        <v>PLEASE ENTER S OR H IN COLUMN C</v>
      </c>
      <c r="Y57" s="224" t="str">
        <f t="shared" si="9"/>
        <v>PLEASE ENTER S OR H IN COLUMN C</v>
      </c>
    </row>
    <row r="58" spans="1:25" ht="15" x14ac:dyDescent="0.25">
      <c r="A58" s="393" t="s">
        <v>230</v>
      </c>
      <c r="C58" s="228"/>
      <c r="D58" s="212"/>
      <c r="E58" s="58"/>
      <c r="F58" s="58"/>
      <c r="G58" s="58"/>
      <c r="H58" s="216"/>
      <c r="I58" s="212"/>
      <c r="J58" s="58"/>
      <c r="K58" s="58"/>
      <c r="L58" s="58"/>
      <c r="M58" s="58"/>
      <c r="N58" s="456"/>
      <c r="O58" s="229"/>
      <c r="P58" s="230"/>
      <c r="Q58" s="58"/>
      <c r="R58" s="58"/>
      <c r="S58" s="62"/>
      <c r="T58" s="58"/>
      <c r="U58" s="58"/>
      <c r="V58" s="58"/>
      <c r="W58" s="231"/>
      <c r="X58" s="58"/>
      <c r="Y58" s="216"/>
    </row>
    <row r="59" spans="1:25" ht="15.75" thickBot="1" x14ac:dyDescent="0.3">
      <c r="A59" s="393" t="s">
        <v>147</v>
      </c>
      <c r="D59" s="212"/>
      <c r="E59" s="58"/>
      <c r="F59" s="58"/>
      <c r="G59" s="58"/>
      <c r="H59" s="216"/>
      <c r="I59" s="232">
        <f>SUM(I38:I58)</f>
        <v>0</v>
      </c>
      <c r="J59" s="233">
        <f>SUM(J38:J58)</f>
        <v>0</v>
      </c>
      <c r="K59" s="78"/>
      <c r="L59" s="234"/>
      <c r="M59" s="234"/>
      <c r="N59" s="456"/>
      <c r="O59" s="229"/>
      <c r="P59" s="230"/>
      <c r="Q59" s="58"/>
      <c r="R59" s="58"/>
      <c r="S59" s="62"/>
      <c r="T59" s="58"/>
      <c r="U59" s="58"/>
      <c r="V59" s="58"/>
      <c r="W59" s="235"/>
      <c r="X59" s="236">
        <f>SUM(X38:X58)</f>
        <v>0</v>
      </c>
      <c r="Y59" s="237">
        <f>SUM(Y38:Y58)</f>
        <v>0</v>
      </c>
    </row>
    <row r="60" spans="1:25" ht="25.5" thickTop="1" x14ac:dyDescent="0.25">
      <c r="A60" s="5"/>
      <c r="D60" s="212"/>
      <c r="E60" s="58"/>
      <c r="F60" s="58"/>
      <c r="G60" s="58"/>
      <c r="H60" s="216"/>
      <c r="I60" s="238"/>
      <c r="J60" s="388" t="s">
        <v>92</v>
      </c>
      <c r="K60" s="78"/>
      <c r="L60" s="234"/>
      <c r="M60" s="234"/>
      <c r="N60" s="456"/>
      <c r="O60" s="229"/>
      <c r="P60" s="230"/>
      <c r="Q60" s="58"/>
      <c r="R60" s="58"/>
      <c r="S60" s="62"/>
      <c r="T60" s="58"/>
      <c r="U60" s="58"/>
      <c r="V60" s="58"/>
      <c r="W60" s="235"/>
      <c r="X60" s="65"/>
      <c r="Y60" s="235"/>
    </row>
    <row r="61" spans="1:25" ht="15.75" thickBot="1" x14ac:dyDescent="0.3">
      <c r="A61" s="5"/>
      <c r="D61" s="212"/>
      <c r="E61" s="58"/>
      <c r="F61" s="58"/>
      <c r="G61" s="58"/>
      <c r="H61" s="216"/>
      <c r="I61" s="238"/>
      <c r="J61" s="239"/>
      <c r="K61" s="78"/>
      <c r="L61" s="234"/>
      <c r="M61" s="234"/>
      <c r="N61" s="456"/>
      <c r="O61" s="229"/>
      <c r="P61" s="230"/>
      <c r="Q61" s="58"/>
      <c r="R61" s="58"/>
      <c r="S61" s="62"/>
      <c r="T61" s="58"/>
      <c r="U61" s="58"/>
      <c r="V61" s="58"/>
      <c r="W61" s="235"/>
      <c r="X61" s="404"/>
      <c r="Y61" s="405">
        <f>X59+Y59</f>
        <v>0</v>
      </c>
    </row>
    <row r="62" spans="1:25" ht="26.65" customHeight="1" thickTop="1" x14ac:dyDescent="0.2">
      <c r="D62" s="240"/>
      <c r="E62" s="241"/>
      <c r="F62" s="241"/>
      <c r="G62" s="241"/>
      <c r="H62" s="242"/>
      <c r="I62" s="240"/>
      <c r="J62" s="241"/>
      <c r="K62" s="243"/>
      <c r="L62" s="244"/>
      <c r="M62" s="244"/>
      <c r="N62" s="457"/>
      <c r="O62" s="241"/>
      <c r="P62" s="242"/>
      <c r="Q62" s="241"/>
      <c r="R62" s="241"/>
      <c r="S62" s="241"/>
      <c r="T62" s="241"/>
      <c r="U62" s="241"/>
      <c r="V62" s="241"/>
      <c r="W62" s="242"/>
      <c r="X62" s="579" t="s">
        <v>146</v>
      </c>
      <c r="Y62" s="580"/>
    </row>
    <row r="63" spans="1:25" s="25" customFormat="1" ht="15" thickBot="1" x14ac:dyDescent="0.25">
      <c r="C63" s="4"/>
      <c r="G63" s="245"/>
      <c r="H63" s="246"/>
      <c r="I63" s="246"/>
      <c r="L63" s="247"/>
      <c r="M63" s="247"/>
      <c r="X63" s="248"/>
      <c r="Y63" s="248"/>
    </row>
    <row r="64" spans="1:25" s="25" customFormat="1" ht="98.25" customHeight="1" thickBot="1" x14ac:dyDescent="0.25">
      <c r="A64" s="576" t="s">
        <v>84</v>
      </c>
      <c r="B64" s="577"/>
      <c r="C64" s="573" t="s">
        <v>251</v>
      </c>
      <c r="D64" s="574"/>
      <c r="E64" s="575"/>
      <c r="F64" s="461"/>
      <c r="G64" s="53"/>
      <c r="H64" s="53"/>
      <c r="I64" s="53"/>
      <c r="J64" s="53"/>
      <c r="K64" s="53"/>
      <c r="L64" s="53"/>
      <c r="T64" s="248"/>
      <c r="U64" s="248"/>
      <c r="V64" s="248"/>
      <c r="W64" s="62"/>
    </row>
    <row r="65" spans="1:16" ht="42" customHeight="1" thickBot="1" x14ac:dyDescent="0.3">
      <c r="A65" s="617" t="s">
        <v>112</v>
      </c>
      <c r="B65" s="618"/>
      <c r="C65" s="572" t="s">
        <v>82</v>
      </c>
      <c r="D65" s="567"/>
      <c r="E65" s="249"/>
      <c r="F65" s="250"/>
      <c r="G65" s="250"/>
      <c r="H65" s="250"/>
      <c r="I65" s="250"/>
      <c r="J65" s="250"/>
      <c r="K65" s="250"/>
      <c r="L65" s="250"/>
      <c r="M65" s="250"/>
      <c r="N65" s="563"/>
      <c r="O65" s="563"/>
      <c r="P65" s="62"/>
    </row>
    <row r="66" spans="1:16" s="25" customFormat="1" ht="39.75" x14ac:dyDescent="0.25">
      <c r="A66" s="251" t="s">
        <v>17</v>
      </c>
      <c r="B66" s="197" t="s">
        <v>166</v>
      </c>
      <c r="C66" s="198" t="s">
        <v>83</v>
      </c>
      <c r="D66" s="199" t="s">
        <v>220</v>
      </c>
      <c r="E66" s="252"/>
      <c r="F66" s="207"/>
      <c r="G66" s="207"/>
      <c r="H66" s="207"/>
      <c r="I66" s="207"/>
      <c r="J66" s="207"/>
      <c r="K66" s="207"/>
      <c r="L66" s="207"/>
      <c r="M66" s="207"/>
      <c r="N66" s="207"/>
      <c r="O66" s="207"/>
      <c r="P66" s="62"/>
    </row>
    <row r="67" spans="1:16" s="25" customFormat="1" ht="15" x14ac:dyDescent="0.25">
      <c r="A67" s="356"/>
      <c r="B67" s="357"/>
      <c r="C67" s="358"/>
      <c r="D67" s="217" t="str">
        <f t="shared" ref="D67:D74" si="25">IF($B$28=8,(IF((C67&gt;15385),15385,C67)),(IF($B$28=24,(IF((C67&gt;46154),46154,C67)),"")))</f>
        <v/>
      </c>
      <c r="E67" s="252"/>
      <c r="F67" s="462"/>
      <c r="G67" s="207"/>
      <c r="H67" s="207"/>
      <c r="I67" s="207"/>
      <c r="J67" s="207"/>
      <c r="K67" s="207"/>
      <c r="L67" s="207"/>
      <c r="M67" s="207"/>
      <c r="N67" s="207"/>
      <c r="O67" s="207"/>
      <c r="P67" s="62"/>
    </row>
    <row r="68" spans="1:16" s="25" customFormat="1" ht="15" x14ac:dyDescent="0.25">
      <c r="A68" s="356"/>
      <c r="B68" s="357"/>
      <c r="C68" s="358"/>
      <c r="D68" s="217" t="str">
        <f t="shared" si="25"/>
        <v/>
      </c>
      <c r="E68" s="252"/>
      <c r="F68" s="207"/>
      <c r="G68" s="207"/>
      <c r="H68" s="207"/>
      <c r="I68" s="207"/>
      <c r="J68" s="207"/>
      <c r="K68" s="207"/>
      <c r="L68" s="207"/>
      <c r="M68" s="207"/>
      <c r="N68" s="207"/>
      <c r="O68" s="207"/>
      <c r="P68" s="62"/>
    </row>
    <row r="69" spans="1:16" s="25" customFormat="1" ht="15" x14ac:dyDescent="0.25">
      <c r="A69" s="356"/>
      <c r="B69" s="357"/>
      <c r="C69" s="359"/>
      <c r="D69" s="217" t="str">
        <f t="shared" si="25"/>
        <v/>
      </c>
      <c r="E69" s="252"/>
      <c r="F69" s="207"/>
      <c r="G69" s="207"/>
      <c r="H69" s="207"/>
      <c r="I69" s="207"/>
      <c r="J69" s="207"/>
      <c r="K69" s="207"/>
      <c r="L69" s="207"/>
      <c r="M69" s="207"/>
      <c r="N69" s="207"/>
      <c r="O69" s="207"/>
      <c r="P69" s="62"/>
    </row>
    <row r="70" spans="1:16" s="25" customFormat="1" ht="15" x14ac:dyDescent="0.25">
      <c r="A70" s="356"/>
      <c r="B70" s="357"/>
      <c r="C70" s="358"/>
      <c r="D70" s="217" t="str">
        <f t="shared" si="25"/>
        <v/>
      </c>
      <c r="E70" s="252"/>
      <c r="F70" s="207"/>
      <c r="G70" s="207"/>
      <c r="H70" s="207"/>
      <c r="I70" s="207"/>
      <c r="J70" s="207"/>
      <c r="K70" s="207"/>
      <c r="L70" s="207"/>
      <c r="M70" s="207"/>
      <c r="N70" s="207"/>
      <c r="O70" s="207"/>
      <c r="P70" s="62"/>
    </row>
    <row r="71" spans="1:16" s="25" customFormat="1" ht="15" x14ac:dyDescent="0.2">
      <c r="A71" s="360"/>
      <c r="B71" s="361"/>
      <c r="C71" s="362"/>
      <c r="D71" s="217" t="str">
        <f t="shared" si="25"/>
        <v/>
      </c>
      <c r="E71" s="63"/>
      <c r="F71" s="62"/>
      <c r="G71" s="62"/>
      <c r="H71" s="62"/>
      <c r="I71" s="62"/>
      <c r="J71" s="62"/>
      <c r="K71" s="62"/>
      <c r="L71" s="62"/>
      <c r="M71" s="62"/>
      <c r="N71" s="62"/>
      <c r="O71" s="62"/>
      <c r="P71" s="62"/>
    </row>
    <row r="72" spans="1:16" s="25" customFormat="1" x14ac:dyDescent="0.2">
      <c r="A72" s="363"/>
      <c r="B72" s="364"/>
      <c r="C72" s="362"/>
      <c r="D72" s="217" t="str">
        <f t="shared" si="25"/>
        <v/>
      </c>
      <c r="E72" s="63"/>
      <c r="F72" s="62"/>
      <c r="G72" s="62"/>
      <c r="H72" s="62"/>
      <c r="I72" s="62"/>
      <c r="J72" s="62"/>
      <c r="K72" s="62"/>
      <c r="L72" s="62"/>
      <c r="M72" s="62"/>
      <c r="N72" s="62"/>
      <c r="O72" s="62"/>
      <c r="P72" s="62"/>
    </row>
    <row r="73" spans="1:16" s="25" customFormat="1" x14ac:dyDescent="0.2">
      <c r="A73" s="364"/>
      <c r="B73" s="364"/>
      <c r="C73" s="362"/>
      <c r="D73" s="217" t="str">
        <f t="shared" si="25"/>
        <v/>
      </c>
      <c r="E73" s="63"/>
      <c r="F73" s="62"/>
      <c r="G73" s="62"/>
      <c r="H73" s="62"/>
      <c r="I73" s="62"/>
      <c r="J73" s="62"/>
      <c r="K73" s="62"/>
      <c r="L73" s="62"/>
      <c r="M73" s="62"/>
      <c r="N73" s="62"/>
      <c r="O73" s="62"/>
      <c r="P73" s="62"/>
    </row>
    <row r="74" spans="1:16" s="25" customFormat="1" x14ac:dyDescent="0.2">
      <c r="A74" s="364"/>
      <c r="B74" s="364"/>
      <c r="C74" s="362"/>
      <c r="D74" s="217" t="str">
        <f t="shared" si="25"/>
        <v/>
      </c>
      <c r="E74" s="63"/>
      <c r="F74" s="62"/>
      <c r="G74" s="62"/>
      <c r="H74" s="62"/>
      <c r="I74" s="62"/>
      <c r="J74" s="62"/>
      <c r="K74" s="62"/>
      <c r="L74" s="62"/>
      <c r="M74" s="62"/>
      <c r="N74" s="62"/>
      <c r="O74" s="62"/>
      <c r="P74" s="62"/>
    </row>
    <row r="75" spans="1:16" s="25" customFormat="1" x14ac:dyDescent="0.2">
      <c r="A75" s="62"/>
      <c r="B75" s="62"/>
      <c r="C75" s="253"/>
      <c r="D75" s="217"/>
      <c r="E75" s="63"/>
      <c r="F75" s="62"/>
      <c r="G75" s="62"/>
      <c r="H75" s="62"/>
      <c r="I75" s="62"/>
      <c r="J75" s="62"/>
      <c r="K75" s="62"/>
      <c r="L75" s="62"/>
      <c r="M75" s="62"/>
      <c r="N75" s="62"/>
      <c r="O75" s="62"/>
      <c r="P75" s="62"/>
    </row>
    <row r="76" spans="1:16" s="25" customFormat="1" ht="15.75" thickBot="1" x14ac:dyDescent="0.3">
      <c r="A76" s="5"/>
      <c r="B76" s="62"/>
      <c r="C76" s="254">
        <f>SUM(C67:C75)</f>
        <v>0</v>
      </c>
      <c r="D76" s="254">
        <f>SUM(D67:D75)</f>
        <v>0</v>
      </c>
      <c r="E76" s="255"/>
      <c r="G76" s="247"/>
      <c r="H76" s="247"/>
      <c r="I76" s="247"/>
    </row>
    <row r="77" spans="1:16" s="25" customFormat="1" ht="15" thickTop="1" x14ac:dyDescent="0.2">
      <c r="A77" s="622" t="s">
        <v>252</v>
      </c>
      <c r="B77" s="622"/>
      <c r="C77" s="62"/>
      <c r="D77" s="387" t="s">
        <v>93</v>
      </c>
      <c r="E77" s="255"/>
      <c r="G77" s="247"/>
      <c r="H77" s="247"/>
      <c r="I77" s="247"/>
    </row>
    <row r="78" spans="1:16" s="25" customFormat="1" ht="93.75" customHeight="1" thickBot="1" x14ac:dyDescent="0.3">
      <c r="A78" s="623"/>
      <c r="B78" s="623"/>
      <c r="C78" s="110"/>
      <c r="D78" s="110"/>
      <c r="E78" s="111"/>
      <c r="G78" s="206"/>
      <c r="H78" s="245"/>
      <c r="I78" s="246"/>
      <c r="J78" s="246"/>
      <c r="K78" s="246"/>
      <c r="M78" s="247"/>
      <c r="N78" s="247"/>
      <c r="O78" s="247"/>
    </row>
    <row r="79" spans="1:16" s="25" customFormat="1" ht="15" thickBot="1" x14ac:dyDescent="0.25">
      <c r="A79" s="62"/>
      <c r="B79" s="62"/>
      <c r="C79" s="62"/>
      <c r="D79" s="62"/>
      <c r="E79" s="62"/>
      <c r="F79" s="62"/>
      <c r="I79" s="245"/>
      <c r="J79" s="246"/>
      <c r="K79" s="246"/>
      <c r="L79" s="246"/>
      <c r="N79" s="247"/>
      <c r="O79" s="247"/>
      <c r="P79" s="247"/>
    </row>
    <row r="80" spans="1:16" s="25" customFormat="1" ht="15.75" thickBot="1" x14ac:dyDescent="0.3">
      <c r="A80" s="346" t="s">
        <v>85</v>
      </c>
      <c r="B80" s="347"/>
      <c r="C80" s="115"/>
      <c r="D80" s="115"/>
      <c r="E80" s="115"/>
      <c r="F80" s="115"/>
      <c r="G80" s="116"/>
      <c r="I80" s="245"/>
      <c r="J80" s="246"/>
      <c r="K80" s="246"/>
      <c r="L80" s="246"/>
      <c r="N80" s="247"/>
      <c r="O80" s="247"/>
      <c r="P80" s="247"/>
    </row>
    <row r="81" spans="1:23" s="25" customFormat="1" x14ac:dyDescent="0.2">
      <c r="A81" s="61" t="s">
        <v>94</v>
      </c>
      <c r="B81" s="62"/>
      <c r="C81" s="62"/>
      <c r="D81" s="62"/>
      <c r="E81" s="62"/>
      <c r="F81" s="62"/>
      <c r="G81" s="63"/>
      <c r="I81" s="245"/>
      <c r="J81" s="246"/>
      <c r="K81" s="246"/>
      <c r="L81" s="246"/>
      <c r="N81" s="247"/>
      <c r="O81" s="247"/>
      <c r="P81" s="247"/>
    </row>
    <row r="82" spans="1:23" s="25" customFormat="1" ht="15" thickBot="1" x14ac:dyDescent="0.25">
      <c r="A82" s="61" t="s">
        <v>95</v>
      </c>
      <c r="B82" s="62"/>
      <c r="C82" s="62"/>
      <c r="D82" s="62"/>
      <c r="E82" s="62"/>
      <c r="F82" s="62"/>
      <c r="G82" s="63"/>
      <c r="I82" s="245"/>
      <c r="J82" s="246"/>
      <c r="K82" s="246"/>
      <c r="L82" s="246"/>
      <c r="N82" s="247"/>
      <c r="O82" s="247"/>
      <c r="P82" s="247"/>
    </row>
    <row r="83" spans="1:23" s="25" customFormat="1" ht="15.4" customHeight="1" thickBot="1" x14ac:dyDescent="0.3">
      <c r="A83" s="61"/>
      <c r="B83" s="62"/>
      <c r="C83" s="566" t="s">
        <v>82</v>
      </c>
      <c r="D83" s="571"/>
      <c r="E83" s="593" t="s">
        <v>150</v>
      </c>
      <c r="F83" s="594"/>
      <c r="G83" s="595"/>
      <c r="I83" s="245"/>
      <c r="J83" s="246"/>
      <c r="K83" s="246"/>
      <c r="L83" s="246"/>
      <c r="N83" s="247"/>
      <c r="O83" s="247"/>
      <c r="P83" s="247"/>
    </row>
    <row r="84" spans="1:23" s="25" customFormat="1" ht="157.5" x14ac:dyDescent="0.25">
      <c r="A84" s="251" t="s">
        <v>17</v>
      </c>
      <c r="B84" s="197" t="s">
        <v>166</v>
      </c>
      <c r="C84" s="198" t="s">
        <v>83</v>
      </c>
      <c r="D84" s="199" t="s">
        <v>98</v>
      </c>
      <c r="E84" s="474" t="s">
        <v>272</v>
      </c>
      <c r="F84" s="475" t="s">
        <v>271</v>
      </c>
      <c r="G84" s="256" t="s">
        <v>119</v>
      </c>
      <c r="I84" s="245"/>
      <c r="J84" s="246"/>
      <c r="K84" s="246"/>
      <c r="L84" s="246"/>
      <c r="N84" s="247"/>
      <c r="O84" s="247"/>
      <c r="P84" s="247"/>
    </row>
    <row r="85" spans="1:23" s="25" customFormat="1" ht="15" x14ac:dyDescent="0.25">
      <c r="A85" s="365"/>
      <c r="B85" s="357"/>
      <c r="C85" s="366"/>
      <c r="D85" s="217" t="str">
        <f>IF($B$28=8,(IF((C85&gt;15385),15385,C85)),(IF($B$28=24,(IF((C85&gt;20833),20833,C85)),"")))</f>
        <v/>
      </c>
      <c r="E85" s="366"/>
      <c r="F85" s="467" t="str">
        <f>IF($B$28=8,(IF((E85&gt;15385),15385,E85)),(IF($B$28=24,(IF((E85&gt;46154),46154,E85)),"")))</f>
        <v/>
      </c>
      <c r="G85" s="257">
        <f>MIN(D85,F85)</f>
        <v>0</v>
      </c>
      <c r="H85" s="179"/>
      <c r="I85" s="258"/>
      <c r="J85" s="259"/>
      <c r="K85" s="246"/>
      <c r="L85" s="246"/>
      <c r="N85" s="247"/>
      <c r="O85" s="247"/>
      <c r="P85" s="247"/>
    </row>
    <row r="86" spans="1:23" s="25" customFormat="1" ht="15" x14ac:dyDescent="0.25">
      <c r="A86" s="365"/>
      <c r="B86" s="357"/>
      <c r="C86" s="366"/>
      <c r="D86" s="217" t="str">
        <f>IF($B$28=8,(IF((C86&gt;15385),15385,C86)),(IF($B$28=24,(IF((C86&gt;20833),20833,C86)),"")))</f>
        <v/>
      </c>
      <c r="E86" s="366"/>
      <c r="F86" s="467" t="str">
        <f>IF($B$28=8,(IF((E86&gt;15385),15385,E86)),(IF($B$28=24,(IF((E86&gt;20833),20833,E86)),"")))</f>
        <v/>
      </c>
      <c r="G86" s="257">
        <f t="shared" ref="G86:G89" si="26">MIN(D86,F86)</f>
        <v>0</v>
      </c>
      <c r="I86" s="245"/>
      <c r="J86" s="246"/>
      <c r="K86" s="246"/>
      <c r="L86" s="246"/>
      <c r="N86" s="247"/>
      <c r="O86" s="247"/>
      <c r="P86" s="247"/>
    </row>
    <row r="87" spans="1:23" s="25" customFormat="1" ht="15" x14ac:dyDescent="0.25">
      <c r="A87" s="365"/>
      <c r="B87" s="357"/>
      <c r="C87" s="367"/>
      <c r="D87" s="217" t="str">
        <f>IF($B$28=8,(IF((C87&gt;15385),15385,C87)),(IF($B$28=24,(IF((C87&gt;20833),20833,C87)),"")))</f>
        <v/>
      </c>
      <c r="E87" s="366"/>
      <c r="F87" s="467" t="str">
        <f t="shared" ref="F87:F89" si="27">IF($B$28=8,(IF((E87&gt;15385),15385,E87)),(IF($B$28=24,(IF((E87&gt;46154),46154,E87)),"")))</f>
        <v/>
      </c>
      <c r="G87" s="257">
        <f t="shared" si="26"/>
        <v>0</v>
      </c>
      <c r="J87" s="246"/>
      <c r="K87" s="246"/>
      <c r="L87" s="246"/>
      <c r="N87" s="247"/>
      <c r="O87" s="247"/>
      <c r="P87" s="247"/>
    </row>
    <row r="88" spans="1:23" s="25" customFormat="1" ht="15" x14ac:dyDescent="0.25">
      <c r="A88" s="365"/>
      <c r="B88" s="357"/>
      <c r="C88" s="366"/>
      <c r="D88" s="217" t="str">
        <f>IF($B$28=8,(IF((C88&gt;15385),15385,C88)),(IF($B$28=24,(IF((C88&gt;20833),20833,C88)),"")))</f>
        <v/>
      </c>
      <c r="E88" s="366"/>
      <c r="F88" s="467" t="str">
        <f t="shared" si="27"/>
        <v/>
      </c>
      <c r="G88" s="257">
        <f t="shared" si="26"/>
        <v>0</v>
      </c>
      <c r="I88" s="245"/>
      <c r="J88" s="246"/>
      <c r="K88" s="246"/>
      <c r="L88" s="246"/>
      <c r="N88" s="247"/>
      <c r="O88" s="247"/>
      <c r="P88" s="247"/>
    </row>
    <row r="89" spans="1:23" s="25" customFormat="1" ht="15" x14ac:dyDescent="0.2">
      <c r="A89" s="368"/>
      <c r="B89" s="369"/>
      <c r="C89" s="370"/>
      <c r="D89" s="217" t="str">
        <f>IF($B$28=8,(IF((C89&gt;15385),15385,C89)),(IF($B$28=24,(IF((C89&gt;20833),20833,C89)),"")))</f>
        <v/>
      </c>
      <c r="E89" s="371"/>
      <c r="F89" s="467" t="str">
        <f t="shared" si="27"/>
        <v/>
      </c>
      <c r="G89" s="257">
        <f t="shared" si="26"/>
        <v>0</v>
      </c>
      <c r="I89" s="245"/>
      <c r="J89" s="246"/>
      <c r="K89" s="246"/>
      <c r="L89" s="246"/>
      <c r="N89" s="247"/>
      <c r="O89" s="247"/>
      <c r="P89" s="247"/>
    </row>
    <row r="90" spans="1:23" s="25" customFormat="1" x14ac:dyDescent="0.2">
      <c r="A90" s="61"/>
      <c r="B90" s="62"/>
      <c r="C90" s="253"/>
      <c r="D90" s="217"/>
      <c r="E90" s="260"/>
      <c r="F90" s="260"/>
      <c r="G90" s="257"/>
      <c r="I90" s="245"/>
      <c r="J90" s="246"/>
      <c r="K90" s="246"/>
      <c r="L90" s="246"/>
      <c r="N90" s="247"/>
      <c r="O90" s="247"/>
      <c r="P90" s="247"/>
    </row>
    <row r="91" spans="1:23" s="25" customFormat="1" ht="15.75" thickBot="1" x14ac:dyDescent="0.3">
      <c r="A91" s="261"/>
      <c r="B91" s="62"/>
      <c r="C91" s="262">
        <f>SUM(C85:C90)</f>
        <v>0</v>
      </c>
      <c r="D91" s="262">
        <f>SUM(D85:D90)</f>
        <v>0</v>
      </c>
      <c r="E91" s="262">
        <f>SUM(E85:E90)</f>
        <v>0</v>
      </c>
      <c r="F91" s="262"/>
      <c r="G91" s="263">
        <f>SUM(G85:G90)</f>
        <v>0</v>
      </c>
      <c r="I91" s="245"/>
      <c r="J91" s="246"/>
      <c r="K91" s="246"/>
      <c r="L91" s="246"/>
      <c r="N91" s="247"/>
      <c r="O91" s="247"/>
      <c r="P91" s="247"/>
    </row>
    <row r="92" spans="1:23" s="25" customFormat="1" ht="23.65" customHeight="1" thickTop="1" x14ac:dyDescent="0.2">
      <c r="A92" s="622" t="s">
        <v>252</v>
      </c>
      <c r="B92" s="622"/>
      <c r="C92" s="264"/>
      <c r="D92" s="62"/>
      <c r="E92" s="248"/>
      <c r="F92" s="248"/>
      <c r="G92" s="389" t="s">
        <v>96</v>
      </c>
      <c r="I92" s="447"/>
      <c r="J92" s="246"/>
      <c r="K92" s="246"/>
      <c r="L92" s="246"/>
      <c r="N92" s="247"/>
      <c r="O92" s="247"/>
      <c r="P92" s="247"/>
    </row>
    <row r="93" spans="1:23" s="25" customFormat="1" ht="88.9" customHeight="1" thickBot="1" x14ac:dyDescent="0.25">
      <c r="A93" s="623"/>
      <c r="B93" s="623"/>
      <c r="C93" s="265"/>
      <c r="D93" s="266"/>
      <c r="E93" s="267"/>
      <c r="F93" s="267"/>
      <c r="G93" s="111"/>
      <c r="I93" s="245"/>
      <c r="J93" s="246"/>
      <c r="K93" s="246"/>
      <c r="L93" s="246"/>
      <c r="N93" s="247"/>
      <c r="O93" s="247"/>
      <c r="P93" s="247"/>
    </row>
    <row r="94" spans="1:23" s="25" customFormat="1" ht="15" thickBot="1" x14ac:dyDescent="0.25">
      <c r="C94" s="264"/>
      <c r="D94" s="217"/>
      <c r="E94" s="248"/>
      <c r="H94" s="245"/>
      <c r="I94" s="246"/>
      <c r="J94" s="246"/>
      <c r="K94" s="246"/>
      <c r="M94" s="247"/>
      <c r="N94" s="247"/>
      <c r="O94" s="247"/>
    </row>
    <row r="95" spans="1:23" s="25" customFormat="1" x14ac:dyDescent="0.2">
      <c r="A95" s="268"/>
      <c r="B95" s="269"/>
      <c r="C95" s="270"/>
      <c r="D95" s="271"/>
      <c r="E95" s="272"/>
      <c r="F95" s="269"/>
      <c r="G95" s="269"/>
      <c r="H95" s="273"/>
      <c r="Q95" s="246"/>
      <c r="R95" s="246"/>
      <c r="S95" s="246"/>
      <c r="T95" s="246"/>
      <c r="U95" s="246"/>
      <c r="V95" s="246"/>
      <c r="W95" s="246"/>
    </row>
    <row r="96" spans="1:23" ht="37.5" customHeight="1" x14ac:dyDescent="0.2">
      <c r="A96" s="581" t="s">
        <v>179</v>
      </c>
      <c r="B96" s="582"/>
      <c r="C96" s="582"/>
      <c r="D96" s="582"/>
      <c r="E96" s="582"/>
      <c r="F96" s="582"/>
      <c r="G96" s="582"/>
      <c r="H96" s="583"/>
      <c r="Q96" s="274"/>
      <c r="R96" s="274"/>
      <c r="S96" s="274"/>
      <c r="T96" s="274"/>
      <c r="U96" s="274"/>
      <c r="V96" s="274"/>
      <c r="W96" s="274"/>
    </row>
    <row r="97" spans="1:23" ht="51" customHeight="1" x14ac:dyDescent="0.2">
      <c r="A97" s="619" t="s">
        <v>180</v>
      </c>
      <c r="B97" s="620"/>
      <c r="C97" s="620"/>
      <c r="D97" s="620"/>
      <c r="E97" s="620"/>
      <c r="F97" s="620"/>
      <c r="G97" s="620"/>
      <c r="H97" s="621"/>
      <c r="Q97" s="274"/>
      <c r="R97" s="274"/>
      <c r="S97" s="274"/>
      <c r="T97" s="274"/>
      <c r="U97" s="274"/>
      <c r="V97" s="274"/>
      <c r="W97" s="274"/>
    </row>
    <row r="98" spans="1:23" ht="15.75" x14ac:dyDescent="0.25">
      <c r="A98" s="372" t="s">
        <v>181</v>
      </c>
      <c r="B98" s="373"/>
      <c r="C98" s="374"/>
      <c r="D98" s="375"/>
      <c r="E98" s="375"/>
      <c r="F98" s="373"/>
      <c r="G98" s="373"/>
      <c r="H98" s="376"/>
      <c r="Q98" s="274"/>
      <c r="R98" s="274"/>
      <c r="S98" s="274"/>
      <c r="T98" s="274"/>
      <c r="U98" s="274"/>
      <c r="V98" s="274"/>
      <c r="W98" s="274"/>
    </row>
    <row r="99" spans="1:23" ht="15.75" x14ac:dyDescent="0.25">
      <c r="A99" s="464" t="s">
        <v>273</v>
      </c>
      <c r="B99" s="465"/>
      <c r="C99" s="465"/>
      <c r="D99" s="465"/>
      <c r="E99" s="465"/>
      <c r="F99" s="463"/>
      <c r="G99" s="377"/>
      <c r="H99" s="376"/>
      <c r="Q99" s="274"/>
      <c r="R99" s="274"/>
      <c r="S99" s="274"/>
      <c r="T99" s="274"/>
      <c r="U99" s="274"/>
      <c r="V99" s="274"/>
      <c r="W99" s="274"/>
    </row>
    <row r="100" spans="1:23" ht="15" x14ac:dyDescent="0.2">
      <c r="A100" s="378" t="s">
        <v>172</v>
      </c>
      <c r="B100" s="379"/>
      <c r="C100" s="379"/>
      <c r="D100" s="379"/>
      <c r="E100" s="379"/>
      <c r="F100" s="379"/>
      <c r="G100" s="379"/>
      <c r="H100" s="380"/>
      <c r="Q100" s="274"/>
      <c r="R100" s="274"/>
      <c r="S100" s="274"/>
      <c r="T100" s="274"/>
      <c r="U100" s="274"/>
      <c r="V100" s="274"/>
      <c r="W100" s="274"/>
    </row>
    <row r="101" spans="1:23" ht="15.75" x14ac:dyDescent="0.25">
      <c r="A101" s="378" t="s">
        <v>182</v>
      </c>
      <c r="B101" s="379"/>
      <c r="C101" s="379"/>
      <c r="D101" s="379"/>
      <c r="E101" s="379"/>
      <c r="F101" s="379"/>
      <c r="G101" s="379"/>
      <c r="H101" s="380"/>
      <c r="Q101" s="274"/>
      <c r="R101" s="274"/>
      <c r="S101" s="274"/>
      <c r="T101" s="274"/>
      <c r="U101" s="274"/>
      <c r="V101" s="274"/>
      <c r="W101" s="274"/>
    </row>
    <row r="102" spans="1:23" ht="34.5" customHeight="1" x14ac:dyDescent="0.2">
      <c r="A102" s="581" t="s">
        <v>183</v>
      </c>
      <c r="B102" s="582"/>
      <c r="C102" s="582"/>
      <c r="D102" s="582"/>
      <c r="E102" s="582"/>
      <c r="F102" s="582"/>
      <c r="G102" s="582"/>
      <c r="H102" s="583"/>
      <c r="J102" s="275"/>
      <c r="K102" s="275"/>
      <c r="Q102" s="274"/>
      <c r="R102" s="274"/>
      <c r="S102" s="274"/>
      <c r="T102" s="274"/>
      <c r="U102" s="274"/>
      <c r="V102" s="274"/>
      <c r="W102" s="274"/>
    </row>
    <row r="103" spans="1:23" ht="15" x14ac:dyDescent="0.2">
      <c r="A103" s="378" t="s">
        <v>37</v>
      </c>
      <c r="B103" s="379"/>
      <c r="C103" s="379"/>
      <c r="D103" s="379"/>
      <c r="E103" s="379"/>
      <c r="F103" s="379"/>
      <c r="G103" s="379"/>
      <c r="H103" s="380"/>
      <c r="Q103" s="274"/>
      <c r="R103" s="274"/>
      <c r="S103" s="274"/>
      <c r="T103" s="274"/>
      <c r="U103" s="274"/>
      <c r="V103" s="274"/>
      <c r="W103" s="274"/>
    </row>
    <row r="104" spans="1:23" ht="15.75" thickBot="1" x14ac:dyDescent="0.25">
      <c r="A104" s="381"/>
      <c r="B104" s="382"/>
      <c r="C104" s="382"/>
      <c r="D104" s="382"/>
      <c r="E104" s="382"/>
      <c r="F104" s="382"/>
      <c r="G104" s="382"/>
      <c r="H104" s="383"/>
      <c r="M104" s="276"/>
      <c r="O104" s="276"/>
      <c r="R104" s="274"/>
      <c r="S104" s="274"/>
      <c r="T104" s="274"/>
      <c r="U104" s="274"/>
      <c r="V104" s="274"/>
    </row>
    <row r="105" spans="1:23" ht="15.75" thickBot="1" x14ac:dyDescent="0.25">
      <c r="A105" s="384"/>
      <c r="B105" s="384"/>
      <c r="C105" s="384"/>
      <c r="D105" s="384"/>
      <c r="E105" s="384"/>
      <c r="F105" s="384"/>
      <c r="G105" s="384"/>
      <c r="H105" s="384"/>
      <c r="M105" s="276"/>
      <c r="O105" s="276"/>
      <c r="R105" s="274"/>
      <c r="S105" s="274"/>
      <c r="T105" s="274"/>
      <c r="U105" s="274"/>
      <c r="V105" s="274"/>
    </row>
    <row r="106" spans="1:23" x14ac:dyDescent="0.2">
      <c r="A106" s="596" t="s">
        <v>184</v>
      </c>
      <c r="B106" s="597"/>
      <c r="C106" s="597"/>
      <c r="D106" s="597"/>
      <c r="E106" s="597"/>
      <c r="F106" s="597"/>
      <c r="G106" s="597"/>
      <c r="H106" s="598"/>
      <c r="M106" s="276"/>
      <c r="N106" s="276"/>
      <c r="O106" s="276"/>
      <c r="R106" s="274"/>
      <c r="S106" s="274"/>
      <c r="T106" s="274"/>
      <c r="U106" s="274"/>
      <c r="V106" s="274"/>
      <c r="W106" s="277"/>
    </row>
    <row r="107" spans="1:23" ht="22.15" customHeight="1" thickBot="1" x14ac:dyDescent="0.25">
      <c r="A107" s="599"/>
      <c r="B107" s="600"/>
      <c r="C107" s="600"/>
      <c r="D107" s="600"/>
      <c r="E107" s="600"/>
      <c r="F107" s="600"/>
      <c r="G107" s="600"/>
      <c r="H107" s="601"/>
      <c r="M107" s="276"/>
      <c r="N107" s="276"/>
      <c r="O107" s="276"/>
      <c r="R107" s="274"/>
      <c r="S107" s="274"/>
      <c r="T107" s="274"/>
      <c r="U107" s="274"/>
      <c r="V107" s="274"/>
      <c r="W107" s="277"/>
    </row>
    <row r="108" spans="1:23" ht="15.75" thickBot="1" x14ac:dyDescent="0.25">
      <c r="A108" s="384"/>
      <c r="B108" s="384"/>
      <c r="C108" s="384"/>
      <c r="D108" s="384"/>
      <c r="E108" s="384"/>
      <c r="F108" s="384"/>
      <c r="G108" s="384"/>
      <c r="H108" s="384"/>
      <c r="M108" s="276"/>
      <c r="O108" s="276"/>
      <c r="R108" s="274"/>
      <c r="S108" s="274"/>
      <c r="T108" s="274"/>
      <c r="U108" s="274"/>
      <c r="V108" s="274"/>
    </row>
    <row r="109" spans="1:23" x14ac:dyDescent="0.2">
      <c r="A109" s="602" t="s">
        <v>226</v>
      </c>
      <c r="B109" s="543"/>
      <c r="C109" s="543"/>
      <c r="D109" s="543"/>
      <c r="E109" s="543"/>
      <c r="F109" s="543"/>
      <c r="G109" s="543"/>
      <c r="H109" s="544"/>
      <c r="M109" s="276"/>
      <c r="O109" s="276"/>
      <c r="R109" s="274"/>
      <c r="S109" s="274"/>
      <c r="T109" s="274"/>
      <c r="U109" s="274"/>
      <c r="V109" s="274"/>
    </row>
    <row r="110" spans="1:23" ht="33.4" customHeight="1" thickBot="1" x14ac:dyDescent="0.25">
      <c r="A110" s="545"/>
      <c r="B110" s="546"/>
      <c r="C110" s="546"/>
      <c r="D110" s="546"/>
      <c r="E110" s="546"/>
      <c r="F110" s="546"/>
      <c r="G110" s="546"/>
      <c r="H110" s="547"/>
      <c r="M110" s="276"/>
      <c r="O110" s="276"/>
      <c r="R110" s="274"/>
      <c r="S110" s="274"/>
      <c r="T110" s="274"/>
      <c r="U110" s="274"/>
      <c r="V110" s="274"/>
    </row>
    <row r="111" spans="1:23" ht="15.75" thickBot="1" x14ac:dyDescent="0.25">
      <c r="A111" s="384"/>
      <c r="B111" s="384"/>
      <c r="C111" s="384"/>
      <c r="D111" s="384"/>
      <c r="E111" s="384"/>
      <c r="F111" s="384"/>
      <c r="G111" s="384"/>
      <c r="H111" s="384"/>
      <c r="M111" s="276"/>
      <c r="O111" s="276"/>
      <c r="R111" s="274"/>
      <c r="S111" s="274"/>
      <c r="T111" s="274"/>
      <c r="U111" s="274"/>
      <c r="V111" s="274"/>
    </row>
    <row r="112" spans="1:23" ht="18.399999999999999" customHeight="1" thickBot="1" x14ac:dyDescent="0.25">
      <c r="A112" s="603" t="s">
        <v>185</v>
      </c>
      <c r="B112" s="604"/>
      <c r="C112" s="604"/>
      <c r="D112" s="604"/>
      <c r="E112" s="604"/>
      <c r="F112" s="604"/>
      <c r="G112" s="604"/>
      <c r="H112" s="605"/>
      <c r="M112" s="276"/>
      <c r="O112" s="276"/>
      <c r="R112" s="274"/>
      <c r="S112" s="274"/>
      <c r="T112" s="274"/>
      <c r="U112" s="274"/>
      <c r="V112" s="274"/>
    </row>
    <row r="113" spans="1:23" ht="15.75" thickBot="1" x14ac:dyDescent="0.25">
      <c r="A113" s="385"/>
      <c r="B113" s="385"/>
      <c r="C113" s="385"/>
      <c r="D113" s="385"/>
      <c r="E113" s="385"/>
      <c r="F113" s="385"/>
      <c r="G113" s="385"/>
      <c r="H113" s="386"/>
      <c r="M113" s="276"/>
      <c r="N113" s="276"/>
      <c r="O113" s="276"/>
      <c r="R113" s="274"/>
      <c r="S113" s="274"/>
      <c r="T113" s="274"/>
      <c r="U113" s="274"/>
      <c r="V113" s="274"/>
      <c r="W113" s="277"/>
    </row>
    <row r="114" spans="1:23" x14ac:dyDescent="0.2">
      <c r="A114" s="584" t="s">
        <v>227</v>
      </c>
      <c r="B114" s="585"/>
      <c r="C114" s="585"/>
      <c r="D114" s="585"/>
      <c r="E114" s="585"/>
      <c r="F114" s="585"/>
      <c r="G114" s="585"/>
      <c r="H114" s="586"/>
      <c r="V114" s="279"/>
      <c r="W114" s="279"/>
    </row>
    <row r="115" spans="1:23" x14ac:dyDescent="0.2">
      <c r="A115" s="587"/>
      <c r="B115" s="588"/>
      <c r="C115" s="588"/>
      <c r="D115" s="588"/>
      <c r="E115" s="588"/>
      <c r="F115" s="588"/>
      <c r="G115" s="588"/>
      <c r="H115" s="589"/>
      <c r="V115" s="279"/>
      <c r="W115" s="279"/>
    </row>
    <row r="116" spans="1:23" x14ac:dyDescent="0.2">
      <c r="A116" s="587"/>
      <c r="B116" s="588"/>
      <c r="C116" s="588"/>
      <c r="D116" s="588"/>
      <c r="E116" s="588"/>
      <c r="F116" s="588"/>
      <c r="G116" s="588"/>
      <c r="H116" s="589"/>
      <c r="V116" s="279"/>
      <c r="W116" s="279"/>
    </row>
    <row r="117" spans="1:23" x14ac:dyDescent="0.2">
      <c r="A117" s="587"/>
      <c r="B117" s="588"/>
      <c r="C117" s="588"/>
      <c r="D117" s="588"/>
      <c r="E117" s="588"/>
      <c r="F117" s="588"/>
      <c r="G117" s="588"/>
      <c r="H117" s="589"/>
      <c r="V117" s="279"/>
      <c r="W117" s="279"/>
    </row>
    <row r="118" spans="1:23" x14ac:dyDescent="0.2">
      <c r="A118" s="587"/>
      <c r="B118" s="588"/>
      <c r="C118" s="588"/>
      <c r="D118" s="588"/>
      <c r="E118" s="588"/>
      <c r="F118" s="588"/>
      <c r="G118" s="588"/>
      <c r="H118" s="589"/>
      <c r="V118" s="279"/>
      <c r="W118" s="279"/>
    </row>
    <row r="119" spans="1:23" ht="154.15" customHeight="1" thickBot="1" x14ac:dyDescent="0.25">
      <c r="A119" s="590"/>
      <c r="B119" s="591"/>
      <c r="C119" s="591"/>
      <c r="D119" s="591"/>
      <c r="E119" s="591"/>
      <c r="F119" s="591"/>
      <c r="G119" s="591"/>
      <c r="H119" s="592"/>
      <c r="J119" s="25"/>
      <c r="K119" s="25"/>
      <c r="L119" s="25"/>
    </row>
    <row r="120" spans="1:23" ht="28.15" customHeight="1" thickBot="1" x14ac:dyDescent="0.25">
      <c r="A120" s="281"/>
      <c r="B120" s="281"/>
      <c r="C120" s="281"/>
      <c r="D120" s="281"/>
      <c r="E120" s="281"/>
      <c r="F120" s="281"/>
      <c r="G120" s="281"/>
      <c r="H120" s="281"/>
      <c r="J120" s="25"/>
      <c r="K120" s="25"/>
      <c r="L120" s="25"/>
      <c r="O120" s="25"/>
      <c r="P120" s="25"/>
    </row>
    <row r="121" spans="1:23" ht="32.65" customHeight="1" thickBot="1" x14ac:dyDescent="0.3">
      <c r="A121" s="613" t="s">
        <v>250</v>
      </c>
      <c r="B121" s="614"/>
      <c r="C121" s="614"/>
      <c r="D121" s="614"/>
      <c r="E121" s="614"/>
      <c r="F121" s="614"/>
      <c r="G121" s="614"/>
      <c r="H121" s="615"/>
      <c r="J121" s="25"/>
      <c r="K121" s="25"/>
      <c r="L121" s="25"/>
      <c r="O121" s="25"/>
      <c r="P121" s="25"/>
    </row>
    <row r="122" spans="1:23" ht="15.75" thickBot="1" x14ac:dyDescent="0.25">
      <c r="A122" s="281"/>
      <c r="B122" s="281"/>
      <c r="C122" s="281"/>
      <c r="D122" s="281"/>
      <c r="E122" s="281"/>
      <c r="F122" s="281"/>
      <c r="G122" s="281"/>
      <c r="H122" s="281"/>
      <c r="J122" s="25"/>
      <c r="K122" s="25"/>
      <c r="L122" s="25"/>
      <c r="O122" s="25"/>
      <c r="P122" s="25"/>
    </row>
    <row r="123" spans="1:23" x14ac:dyDescent="0.2">
      <c r="A123" s="606" t="s">
        <v>275</v>
      </c>
      <c r="B123" s="607"/>
      <c r="C123" s="607"/>
      <c r="D123" s="607"/>
      <c r="E123" s="607"/>
      <c r="F123" s="607"/>
      <c r="G123" s="607"/>
      <c r="H123" s="608"/>
      <c r="J123" s="25"/>
      <c r="K123" s="25"/>
      <c r="L123" s="25"/>
      <c r="O123" s="25"/>
      <c r="P123" s="25"/>
    </row>
    <row r="124" spans="1:23" ht="24.4" customHeight="1" thickBot="1" x14ac:dyDescent="0.25">
      <c r="A124" s="609"/>
      <c r="B124" s="610"/>
      <c r="C124" s="610"/>
      <c r="D124" s="610"/>
      <c r="E124" s="610"/>
      <c r="F124" s="610"/>
      <c r="G124" s="610"/>
      <c r="H124" s="611"/>
      <c r="O124" s="25"/>
      <c r="P124" s="25"/>
    </row>
    <row r="125" spans="1:23" ht="15.75" thickBot="1" x14ac:dyDescent="0.25">
      <c r="A125" s="281"/>
      <c r="B125" s="281"/>
      <c r="C125" s="281"/>
      <c r="D125" s="281"/>
      <c r="E125" s="281"/>
      <c r="F125" s="281"/>
      <c r="G125" s="281"/>
      <c r="H125" s="281"/>
      <c r="O125" s="25"/>
      <c r="P125" s="25"/>
    </row>
    <row r="126" spans="1:23" ht="50.25" customHeight="1" thickBot="1" x14ac:dyDescent="0.3">
      <c r="A126" s="613" t="s">
        <v>235</v>
      </c>
      <c r="B126" s="614"/>
      <c r="C126" s="614"/>
      <c r="D126" s="614"/>
      <c r="E126" s="614"/>
      <c r="F126" s="614"/>
      <c r="G126" s="614"/>
      <c r="H126" s="615"/>
      <c r="J126" s="25"/>
      <c r="O126" s="25"/>
      <c r="P126" s="25"/>
    </row>
    <row r="127" spans="1:23" ht="15.75" thickBot="1" x14ac:dyDescent="0.25">
      <c r="A127" s="281"/>
      <c r="B127" s="281"/>
      <c r="C127" s="281"/>
      <c r="D127" s="281"/>
      <c r="E127" s="281"/>
      <c r="F127" s="281"/>
      <c r="G127" s="281"/>
      <c r="H127" s="281"/>
      <c r="J127" s="25"/>
      <c r="O127" s="25"/>
      <c r="P127" s="25"/>
    </row>
    <row r="128" spans="1:23" ht="15" customHeight="1" x14ac:dyDescent="0.2">
      <c r="A128" s="606" t="s">
        <v>278</v>
      </c>
      <c r="B128" s="607"/>
      <c r="C128" s="607"/>
      <c r="D128" s="607"/>
      <c r="E128" s="607"/>
      <c r="F128" s="607"/>
      <c r="G128" s="607"/>
      <c r="H128" s="608"/>
      <c r="J128" s="25"/>
      <c r="O128" s="25"/>
      <c r="P128" s="25"/>
    </row>
    <row r="129" spans="1:21" ht="21.95" customHeight="1" thickBot="1" x14ac:dyDescent="0.25">
      <c r="A129" s="609"/>
      <c r="B129" s="610"/>
      <c r="C129" s="610"/>
      <c r="D129" s="610"/>
      <c r="E129" s="610"/>
      <c r="F129" s="610"/>
      <c r="G129" s="610"/>
      <c r="H129" s="611"/>
      <c r="J129" s="25"/>
      <c r="O129" s="25"/>
      <c r="P129" s="25"/>
    </row>
    <row r="130" spans="1:21" ht="14.25" customHeight="1" thickBot="1" x14ac:dyDescent="0.25">
      <c r="A130" s="281"/>
      <c r="B130" s="281"/>
      <c r="C130" s="281"/>
      <c r="D130" s="281"/>
      <c r="E130" s="281"/>
      <c r="F130" s="281"/>
      <c r="G130" s="281"/>
      <c r="H130" s="281"/>
      <c r="J130" s="25"/>
      <c r="O130" s="25"/>
      <c r="P130" s="25"/>
    </row>
    <row r="131" spans="1:21" s="58" customFormat="1" ht="52.9" customHeight="1" thickBot="1" x14ac:dyDescent="0.25">
      <c r="A131" s="612" t="s">
        <v>249</v>
      </c>
      <c r="B131" s="604"/>
      <c r="C131" s="604"/>
      <c r="D131" s="604"/>
      <c r="E131" s="604"/>
      <c r="F131" s="604"/>
      <c r="G131" s="604"/>
      <c r="H131" s="605"/>
      <c r="I131" s="171"/>
      <c r="J131" s="466"/>
      <c r="K131" s="171"/>
      <c r="L131" s="171"/>
      <c r="M131" s="171"/>
      <c r="N131" s="171"/>
      <c r="P131" s="45"/>
    </row>
    <row r="132" spans="1:21" ht="15" thickBot="1" x14ac:dyDescent="0.25">
      <c r="J132" s="25"/>
      <c r="O132" s="25"/>
      <c r="P132" s="25"/>
    </row>
    <row r="133" spans="1:21" s="7" customFormat="1" ht="20.25" x14ac:dyDescent="0.3">
      <c r="A133" s="514" t="s">
        <v>284</v>
      </c>
      <c r="B133" s="515"/>
      <c r="C133" s="515"/>
      <c r="D133" s="515"/>
      <c r="E133" s="515"/>
      <c r="F133" s="515"/>
      <c r="G133" s="515"/>
      <c r="H133" s="409"/>
      <c r="I133" s="91"/>
      <c r="J133" s="92"/>
      <c r="K133" s="92"/>
      <c r="L133" s="92"/>
      <c r="M133" s="92"/>
      <c r="N133" s="93"/>
      <c r="O133" s="92"/>
      <c r="P133" s="9"/>
      <c r="Q133" s="92"/>
      <c r="R133" s="92"/>
      <c r="S133" s="92"/>
      <c r="T133" s="9"/>
      <c r="U133" s="9"/>
    </row>
    <row r="134" spans="1:21" s="7" customFormat="1" ht="18" x14ac:dyDescent="0.25">
      <c r="A134" s="125" t="s">
        <v>29</v>
      </c>
      <c r="B134" s="94" t="s">
        <v>28</v>
      </c>
      <c r="C134" s="95"/>
      <c r="D134" s="94"/>
      <c r="E134" s="95"/>
      <c r="F134" s="95"/>
      <c r="G134" s="95"/>
      <c r="H134" s="96"/>
      <c r="I134" s="9"/>
      <c r="J134" s="9"/>
      <c r="K134" s="9"/>
      <c r="L134" s="9"/>
      <c r="M134" s="9"/>
      <c r="N134" s="9"/>
      <c r="O134" s="9"/>
      <c r="P134" s="9"/>
      <c r="Q134" s="9"/>
      <c r="R134" s="9"/>
      <c r="S134" s="9"/>
      <c r="T134" s="9"/>
      <c r="U134" s="9"/>
    </row>
    <row r="135" spans="1:21" s="7" customFormat="1" ht="18" x14ac:dyDescent="0.25">
      <c r="A135" s="125"/>
      <c r="B135" s="94" t="s">
        <v>60</v>
      </c>
      <c r="C135" s="95"/>
      <c r="D135" s="94"/>
      <c r="E135" s="95"/>
      <c r="F135" s="95"/>
      <c r="G135" s="95"/>
      <c r="H135" s="96"/>
      <c r="I135" s="9"/>
      <c r="J135" s="9"/>
      <c r="K135" s="9"/>
      <c r="L135" s="9"/>
      <c r="M135" s="9"/>
      <c r="N135" s="9"/>
      <c r="O135" s="9"/>
      <c r="P135" s="9"/>
      <c r="Q135" s="9"/>
      <c r="R135" s="9"/>
      <c r="S135" s="9"/>
      <c r="T135" s="9"/>
      <c r="U135" s="9"/>
    </row>
    <row r="136" spans="1:21" s="7" customFormat="1" ht="18" customHeight="1" x14ac:dyDescent="0.3">
      <c r="A136" s="128"/>
      <c r="B136" s="94" t="s">
        <v>280</v>
      </c>
      <c r="C136" s="417"/>
      <c r="D136" s="417"/>
      <c r="E136" s="418"/>
      <c r="F136" s="419"/>
      <c r="G136" s="419"/>
      <c r="H136" s="423"/>
      <c r="I136" s="425"/>
      <c r="J136" s="425"/>
      <c r="K136" s="425"/>
      <c r="L136" s="426"/>
      <c r="M136" s="425"/>
      <c r="N136" s="91"/>
      <c r="O136" s="91"/>
      <c r="P136" s="91"/>
      <c r="Q136" s="91"/>
      <c r="R136" s="91"/>
    </row>
    <row r="137" spans="1:21" ht="21" thickBot="1" x14ac:dyDescent="0.35">
      <c r="A137" s="501" t="s">
        <v>153</v>
      </c>
      <c r="B137" s="502"/>
      <c r="C137" s="502"/>
      <c r="D137" s="502"/>
      <c r="E137" s="502"/>
      <c r="F137" s="502"/>
      <c r="G137" s="502"/>
      <c r="H137" s="503"/>
      <c r="I137" s="91"/>
      <c r="J137" s="91"/>
      <c r="K137" s="91"/>
      <c r="L137" s="91"/>
      <c r="M137" s="91"/>
      <c r="N137" s="91"/>
      <c r="O137" s="91"/>
      <c r="P137" s="91"/>
      <c r="Q137" s="91"/>
      <c r="R137" s="91"/>
      <c r="S137" s="91"/>
      <c r="T137" s="25"/>
      <c r="U137" s="25"/>
    </row>
    <row r="138" spans="1:21" x14ac:dyDescent="0.2">
      <c r="P138" s="58"/>
    </row>
  </sheetData>
  <sheetProtection algorithmName="SHA-512" hashValue="EK8XV7zOkJZRZ2S6sKgDeBNabDJJy3/kOsykHdS2lkrhylAIMkXSxLTfOB8JSfzBPKfttmC81ni97LtMjMZcTA==" saltValue="ZgxohprUUXep5GvxXuSMSw==" spinCount="100000" sheet="1" formatColumns="0" formatRows="0" insertRows="0" sort="0"/>
  <protectedRanges>
    <protectedRange sqref="A57:Y57" name="Range7"/>
    <protectedRange sqref="A67:C74 A85:C89 E85:E89 D89 F89:G89 D74" name="Range5"/>
    <protectedRange sqref="I38:I57 K38:L57 Q38:R57 T38:T57" name="Range4"/>
    <protectedRange sqref="A38:D56" name="Range2"/>
    <protectedRange sqref="A57:G57 X57 I57:P57" name="Range1"/>
    <protectedRange sqref="F38:G57" name="Range3"/>
    <protectedRange sqref="A57:G57 I57:X57" name="Range6"/>
  </protectedRanges>
  <sortState ref="A39:B47">
    <sortCondition ref="A39"/>
  </sortState>
  <mergeCells count="36">
    <mergeCell ref="A34:C34"/>
    <mergeCell ref="A65:B65"/>
    <mergeCell ref="C83:D83"/>
    <mergeCell ref="A96:H96"/>
    <mergeCell ref="A97:H97"/>
    <mergeCell ref="A77:B78"/>
    <mergeCell ref="A92:B93"/>
    <mergeCell ref="A102:H102"/>
    <mergeCell ref="A114:H119"/>
    <mergeCell ref="E83:G83"/>
    <mergeCell ref="A137:H137"/>
    <mergeCell ref="A106:H107"/>
    <mergeCell ref="A109:H110"/>
    <mergeCell ref="A112:H112"/>
    <mergeCell ref="A123:H124"/>
    <mergeCell ref="A131:H131"/>
    <mergeCell ref="A126:H126"/>
    <mergeCell ref="A121:H121"/>
    <mergeCell ref="A133:G133"/>
    <mergeCell ref="A128:H129"/>
    <mergeCell ref="B8:J8"/>
    <mergeCell ref="B7:J7"/>
    <mergeCell ref="X35:Y35"/>
    <mergeCell ref="N65:O65"/>
    <mergeCell ref="A35:C35"/>
    <mergeCell ref="A12:H13"/>
    <mergeCell ref="N35:P35"/>
    <mergeCell ref="D34:P34"/>
    <mergeCell ref="Q35:W35"/>
    <mergeCell ref="I35:M35"/>
    <mergeCell ref="D35:H35"/>
    <mergeCell ref="C65:D65"/>
    <mergeCell ref="C64:E64"/>
    <mergeCell ref="A64:B64"/>
    <mergeCell ref="C26:G26"/>
    <mergeCell ref="X62:Y62"/>
  </mergeCells>
  <dataValidations count="2">
    <dataValidation type="list" allowBlank="1" showInputMessage="1" showErrorMessage="1" sqref="C38:C57" xr:uid="{0DB1DED7-FE08-4876-8AF6-118EC17DDFEB}">
      <formula1>"H, S"</formula1>
    </dataValidation>
    <dataValidation type="whole" allowBlank="1" showInputMessage="1" showErrorMessage="1" sqref="E85" xr:uid="{6FDAE67A-37DE-4181-A56E-52DCA39583B4}">
      <formula1>0</formula1>
      <formula2>20833</formula2>
    </dataValidation>
  </dataValidations>
  <hyperlinks>
    <hyperlink ref="B134" r:id="rId1" display="at aicpa.org/sba." xr:uid="{65E2D415-1DDC-46EC-B004-818DE1AFAB3E}"/>
    <hyperlink ref="B135" r:id="rId2" display="The SBA forgiveness application is online here:" xr:uid="{54A2192A-BBE3-446A-9B9D-B1B99C6537B3}"/>
    <hyperlink ref="B136" r:id="rId3" display="Forgivness application instructions are available here. " xr:uid="{004BB3C3-70B7-41C6-A341-A8CB4E3E9158}"/>
  </hyperlinks>
  <pageMargins left="0.7" right="0.7" top="0.75" bottom="0.75" header="0.3" footer="0.3"/>
  <pageSetup scale="41" fitToHeight="2"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CA83-5128-4A50-A13E-D950E6465906}">
  <dimension ref="A1:AC68"/>
  <sheetViews>
    <sheetView zoomScale="70" zoomScaleNormal="70" workbookViewId="0"/>
  </sheetViews>
  <sheetFormatPr defaultColWidth="9" defaultRowHeight="14.25" x14ac:dyDescent="0.2"/>
  <cols>
    <col min="1" max="11" width="9" style="4"/>
    <col min="12" max="12" width="13.7109375" style="4" customWidth="1"/>
    <col min="13" max="13" width="11.5703125" style="4" customWidth="1"/>
    <col min="14" max="14" width="35.7109375" style="4" customWidth="1"/>
    <col min="15" max="15" width="4.7109375" style="4" customWidth="1"/>
    <col min="16" max="16" width="32" style="4" customWidth="1"/>
    <col min="17" max="17" width="4.28515625" style="4" customWidth="1"/>
    <col min="18" max="18" width="13.7109375" style="4" customWidth="1"/>
    <col min="19" max="16384" width="9" style="4"/>
  </cols>
  <sheetData>
    <row r="1" spans="1:29" ht="20.25" x14ac:dyDescent="0.3">
      <c r="A1" s="3" t="s">
        <v>5</v>
      </c>
      <c r="D1" s="9"/>
    </row>
    <row r="2" spans="1:29" ht="20.25" x14ac:dyDescent="0.3">
      <c r="A2" s="3" t="s">
        <v>1</v>
      </c>
      <c r="D2" s="25"/>
    </row>
    <row r="3" spans="1:29" ht="20.25" x14ac:dyDescent="0.3">
      <c r="A3" s="31" t="s">
        <v>231</v>
      </c>
      <c r="D3" s="25"/>
    </row>
    <row r="4" spans="1:29" ht="20.25" x14ac:dyDescent="0.3">
      <c r="A4" s="30" t="s">
        <v>281</v>
      </c>
      <c r="C4" s="25"/>
      <c r="D4" s="25"/>
      <c r="Q4" s="58"/>
    </row>
    <row r="5" spans="1:29" x14ac:dyDescent="0.2">
      <c r="P5" s="25"/>
      <c r="Q5" s="25"/>
      <c r="R5" s="25"/>
      <c r="S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523"/>
      <c r="L7" s="523"/>
      <c r="M7" s="523"/>
      <c r="N7" s="523"/>
      <c r="O7" s="523"/>
      <c r="P7" s="523"/>
      <c r="Q7" s="523"/>
      <c r="R7" s="523"/>
      <c r="S7" s="523"/>
      <c r="V7" s="7"/>
      <c r="W7" s="7"/>
      <c r="X7" s="7"/>
      <c r="Y7" s="7"/>
      <c r="Z7" s="7"/>
      <c r="AA7" s="7"/>
      <c r="AB7" s="7"/>
      <c r="AC7" s="7"/>
    </row>
    <row r="8" spans="1:29" s="1" customFormat="1" ht="18" customHeight="1" x14ac:dyDescent="0.3">
      <c r="A8" s="312"/>
      <c r="B8" s="484" t="s">
        <v>104</v>
      </c>
      <c r="C8" s="484"/>
      <c r="D8" s="484"/>
      <c r="E8" s="484"/>
      <c r="F8" s="484"/>
      <c r="G8" s="484"/>
      <c r="H8" s="484"/>
      <c r="I8" s="484"/>
      <c r="J8" s="484"/>
      <c r="K8" s="484"/>
      <c r="L8" s="484"/>
      <c r="M8" s="484"/>
      <c r="N8" s="484"/>
      <c r="O8" s="484"/>
      <c r="P8" s="484"/>
      <c r="Q8" s="484"/>
      <c r="R8" s="484"/>
      <c r="S8" s="484"/>
      <c r="V8" s="7"/>
      <c r="W8" s="7"/>
      <c r="X8" s="7"/>
      <c r="Y8" s="7"/>
      <c r="Z8" s="7"/>
      <c r="AA8" s="7"/>
      <c r="AB8" s="7"/>
      <c r="AC8" s="7"/>
    </row>
    <row r="9" spans="1:29" x14ac:dyDescent="0.2">
      <c r="I9" s="25"/>
      <c r="J9" s="25"/>
      <c r="K9" s="25"/>
      <c r="L9" s="25"/>
      <c r="M9" s="25"/>
      <c r="N9" s="25"/>
    </row>
    <row r="10" spans="1:29" ht="18" x14ac:dyDescent="0.25">
      <c r="A10" s="11" t="s">
        <v>18</v>
      </c>
      <c r="I10" s="62"/>
      <c r="J10" s="25"/>
      <c r="K10" s="25"/>
      <c r="L10" s="25"/>
      <c r="M10" s="25"/>
      <c r="N10" s="280"/>
      <c r="O10" s="25"/>
      <c r="P10" s="25"/>
      <c r="Q10" s="25"/>
    </row>
    <row r="11" spans="1:29" x14ac:dyDescent="0.2">
      <c r="A11" s="34" t="s">
        <v>228</v>
      </c>
    </row>
    <row r="12" spans="1:29" ht="28.5" customHeight="1" x14ac:dyDescent="0.2">
      <c r="A12" s="34"/>
      <c r="B12" s="627" t="s">
        <v>133</v>
      </c>
      <c r="C12" s="627"/>
      <c r="D12" s="627"/>
      <c r="E12" s="627"/>
      <c r="F12" s="627"/>
      <c r="G12" s="627"/>
      <c r="H12" s="627"/>
      <c r="I12" s="627"/>
      <c r="J12" s="627"/>
      <c r="K12" s="627"/>
      <c r="L12" s="627"/>
      <c r="M12" s="627"/>
      <c r="N12" s="627"/>
      <c r="O12" s="627"/>
      <c r="P12" s="627"/>
      <c r="Q12" s="627"/>
      <c r="R12" s="627"/>
    </row>
    <row r="13" spans="1:29" ht="15" thickBot="1" x14ac:dyDescent="0.25">
      <c r="A13" s="34"/>
    </row>
    <row r="14" spans="1:29" ht="68.45" customHeight="1" x14ac:dyDescent="0.25">
      <c r="A14" s="628" t="s">
        <v>115</v>
      </c>
      <c r="B14" s="629"/>
      <c r="C14" s="629"/>
      <c r="D14" s="629"/>
      <c r="E14" s="629"/>
      <c r="F14" s="629"/>
      <c r="G14" s="629"/>
      <c r="H14" s="629"/>
      <c r="I14" s="629"/>
      <c r="J14" s="629"/>
      <c r="K14" s="629"/>
      <c r="L14" s="629"/>
      <c r="M14" s="629"/>
      <c r="N14" s="282" t="s">
        <v>186</v>
      </c>
      <c r="O14" s="283"/>
      <c r="P14" s="282" t="s">
        <v>187</v>
      </c>
      <c r="Q14" s="59"/>
      <c r="R14" s="59"/>
      <c r="S14" s="60"/>
    </row>
    <row r="15" spans="1:29" ht="15" customHeight="1" x14ac:dyDescent="0.25">
      <c r="A15" s="70"/>
      <c r="B15" s="284" t="s">
        <v>229</v>
      </c>
      <c r="C15" s="470"/>
      <c r="D15" s="470"/>
      <c r="E15" s="470"/>
      <c r="F15" s="470"/>
      <c r="G15" s="470"/>
      <c r="H15" s="470"/>
      <c r="I15" s="470"/>
      <c r="J15" s="470"/>
      <c r="K15" s="470"/>
      <c r="L15" s="470"/>
      <c r="M15" s="470"/>
      <c r="N15" s="285"/>
      <c r="O15" s="286"/>
      <c r="P15" s="285"/>
      <c r="Q15" s="58"/>
      <c r="R15" s="58"/>
      <c r="S15" s="105"/>
    </row>
    <row r="16" spans="1:29" ht="15" customHeight="1" x14ac:dyDescent="0.25">
      <c r="A16" s="70"/>
      <c r="B16" s="284"/>
      <c r="C16" s="470"/>
      <c r="D16" s="470"/>
      <c r="E16" s="470"/>
      <c r="F16" s="470"/>
      <c r="G16" s="470"/>
      <c r="H16" s="470"/>
      <c r="I16" s="470"/>
      <c r="J16" s="470"/>
      <c r="K16" s="470"/>
      <c r="L16" s="470"/>
      <c r="M16" s="470"/>
      <c r="N16" s="285"/>
      <c r="O16" s="286"/>
      <c r="P16" s="285"/>
      <c r="Q16" s="58"/>
      <c r="R16" s="58"/>
      <c r="S16" s="105"/>
    </row>
    <row r="17" spans="1:22" ht="26.65" customHeight="1" x14ac:dyDescent="0.25">
      <c r="A17" s="630" t="s">
        <v>134</v>
      </c>
      <c r="B17" s="631"/>
      <c r="C17" s="631"/>
      <c r="D17" s="631"/>
      <c r="E17" s="631"/>
      <c r="F17" s="631"/>
      <c r="G17" s="631"/>
      <c r="H17" s="631"/>
      <c r="I17" s="631"/>
      <c r="J17" s="631"/>
      <c r="K17" s="631"/>
      <c r="L17" s="631"/>
      <c r="M17" s="287" t="s">
        <v>114</v>
      </c>
      <c r="N17" s="310"/>
      <c r="O17" s="470"/>
      <c r="P17" s="310"/>
      <c r="Q17" s="58"/>
      <c r="R17" s="58"/>
      <c r="S17" s="105"/>
    </row>
    <row r="18" spans="1:22" x14ac:dyDescent="0.2">
      <c r="A18" s="70"/>
      <c r="B18" s="58"/>
      <c r="C18" s="58"/>
      <c r="D18" s="58"/>
      <c r="E18" s="58"/>
      <c r="F18" s="58"/>
      <c r="G18" s="58"/>
      <c r="H18" s="58"/>
      <c r="I18" s="58"/>
      <c r="J18" s="58"/>
      <c r="K18" s="58"/>
      <c r="L18" s="58"/>
      <c r="M18" s="278"/>
      <c r="N18" s="288"/>
      <c r="O18" s="58"/>
      <c r="P18" s="58"/>
      <c r="Q18" s="58"/>
      <c r="R18" s="58"/>
      <c r="S18" s="105"/>
    </row>
    <row r="19" spans="1:22" x14ac:dyDescent="0.2">
      <c r="A19" s="121" t="s">
        <v>120</v>
      </c>
      <c r="B19" s="58"/>
      <c r="C19" s="58"/>
      <c r="D19" s="58"/>
      <c r="E19" s="58"/>
      <c r="F19" s="58"/>
      <c r="G19" s="58"/>
      <c r="H19" s="58"/>
      <c r="I19" s="58"/>
      <c r="J19" s="58"/>
      <c r="K19" s="58"/>
      <c r="L19" s="58"/>
      <c r="M19" s="278"/>
      <c r="N19" s="288"/>
      <c r="O19" s="58"/>
      <c r="P19" s="58"/>
      <c r="Q19" s="58"/>
      <c r="R19" s="58"/>
      <c r="S19" s="105"/>
    </row>
    <row r="20" spans="1:22" ht="18" x14ac:dyDescent="0.25">
      <c r="A20" s="70" t="s">
        <v>116</v>
      </c>
      <c r="B20" s="58"/>
      <c r="C20" s="58"/>
      <c r="D20" s="58"/>
      <c r="E20" s="58"/>
      <c r="F20" s="58"/>
      <c r="G20" s="58"/>
      <c r="H20" s="58"/>
      <c r="I20" s="58"/>
      <c r="J20" s="58"/>
      <c r="K20" s="58"/>
      <c r="L20" s="58"/>
      <c r="M20" s="287" t="s">
        <v>114</v>
      </c>
      <c r="N20" s="289"/>
      <c r="O20" s="62"/>
      <c r="P20" s="289"/>
      <c r="Q20" s="62"/>
      <c r="R20" s="310"/>
      <c r="S20" s="63"/>
      <c r="T20" s="25"/>
      <c r="U20" s="25"/>
      <c r="V20" s="25"/>
    </row>
    <row r="21" spans="1:22" x14ac:dyDescent="0.2">
      <c r="A21" s="70"/>
      <c r="B21" s="58"/>
      <c r="C21" s="58"/>
      <c r="D21" s="58"/>
      <c r="E21" s="58"/>
      <c r="F21" s="58"/>
      <c r="G21" s="58"/>
      <c r="H21" s="58"/>
      <c r="I21" s="58"/>
      <c r="J21" s="58"/>
      <c r="K21" s="58"/>
      <c r="L21" s="58"/>
      <c r="M21" s="278"/>
      <c r="N21" s="289"/>
      <c r="O21" s="62"/>
      <c r="P21" s="289"/>
      <c r="Q21" s="62"/>
      <c r="R21" s="290"/>
      <c r="S21" s="63"/>
      <c r="T21" s="25"/>
      <c r="U21" s="25"/>
      <c r="V21" s="25"/>
    </row>
    <row r="22" spans="1:22" ht="15" x14ac:dyDescent="0.25">
      <c r="A22" s="394" t="s">
        <v>122</v>
      </c>
      <c r="B22" s="58"/>
      <c r="C22" s="58"/>
      <c r="D22" s="58"/>
      <c r="E22" s="58"/>
      <c r="F22" s="58"/>
      <c r="G22" s="58"/>
      <c r="H22" s="58"/>
      <c r="I22" s="58"/>
      <c r="J22" s="58"/>
      <c r="K22" s="58"/>
      <c r="L22" s="58"/>
      <c r="M22" s="278"/>
      <c r="N22" s="289"/>
      <c r="O22" s="62"/>
      <c r="P22" s="289"/>
      <c r="Q22" s="62"/>
      <c r="R22" s="290"/>
      <c r="S22" s="63"/>
      <c r="T22" s="25"/>
      <c r="U22" s="25"/>
      <c r="V22" s="25"/>
    </row>
    <row r="23" spans="1:22" ht="18" x14ac:dyDescent="0.25">
      <c r="A23" s="70" t="s">
        <v>121</v>
      </c>
      <c r="B23" s="58"/>
      <c r="C23" s="58"/>
      <c r="D23" s="58"/>
      <c r="E23" s="58"/>
      <c r="F23" s="58"/>
      <c r="G23" s="58"/>
      <c r="H23" s="58"/>
      <c r="I23" s="58"/>
      <c r="J23" s="58"/>
      <c r="K23" s="58"/>
      <c r="L23" s="58"/>
      <c r="M23" s="287" t="s">
        <v>114</v>
      </c>
      <c r="N23" s="289"/>
      <c r="O23" s="62"/>
      <c r="P23" s="289"/>
      <c r="Q23" s="62"/>
      <c r="R23" s="310"/>
      <c r="S23" s="63"/>
      <c r="T23" s="25"/>
      <c r="U23" s="25"/>
      <c r="V23" s="25"/>
    </row>
    <row r="24" spans="1:22" ht="15" thickBot="1" x14ac:dyDescent="0.25">
      <c r="A24" s="70"/>
      <c r="B24" s="58"/>
      <c r="C24" s="58"/>
      <c r="D24" s="58"/>
      <c r="E24" s="58"/>
      <c r="F24" s="58"/>
      <c r="G24" s="58"/>
      <c r="H24" s="58"/>
      <c r="I24" s="58"/>
      <c r="J24" s="58"/>
      <c r="K24" s="58"/>
      <c r="L24" s="58"/>
      <c r="M24" s="278"/>
      <c r="N24" s="289"/>
      <c r="O24" s="62"/>
      <c r="P24" s="289"/>
      <c r="Q24" s="62"/>
      <c r="R24" s="290"/>
      <c r="S24" s="63"/>
      <c r="T24" s="25"/>
      <c r="U24" s="25"/>
      <c r="V24" s="25"/>
    </row>
    <row r="25" spans="1:22" ht="18.75" thickBot="1" x14ac:dyDescent="0.3">
      <c r="A25" s="624" t="s">
        <v>188</v>
      </c>
      <c r="B25" s="625"/>
      <c r="C25" s="625"/>
      <c r="D25" s="625"/>
      <c r="E25" s="625"/>
      <c r="F25" s="625"/>
      <c r="G25" s="625"/>
      <c r="H25" s="625"/>
      <c r="I25" s="625"/>
      <c r="J25" s="625"/>
      <c r="K25" s="625"/>
      <c r="L25" s="625"/>
      <c r="M25" s="625"/>
      <c r="N25" s="625"/>
      <c r="O25" s="625"/>
      <c r="P25" s="626"/>
      <c r="Q25" s="25"/>
      <c r="R25" s="395"/>
      <c r="S25" s="63"/>
      <c r="T25" s="25"/>
      <c r="U25" s="25"/>
      <c r="V25" s="25"/>
    </row>
    <row r="26" spans="1:22" x14ac:dyDescent="0.2">
      <c r="A26" s="291" t="s">
        <v>117</v>
      </c>
      <c r="B26" s="58"/>
      <c r="C26" s="58"/>
      <c r="D26" s="58"/>
      <c r="E26" s="58"/>
      <c r="F26" s="58"/>
      <c r="G26" s="58"/>
      <c r="H26" s="58"/>
      <c r="I26" s="58"/>
      <c r="J26" s="58"/>
      <c r="K26" s="58"/>
      <c r="L26" s="58"/>
      <c r="M26" s="58"/>
      <c r="N26" s="289"/>
      <c r="O26" s="62"/>
      <c r="P26" s="289"/>
      <c r="Q26" s="58"/>
      <c r="R26" s="58"/>
      <c r="S26" s="105"/>
    </row>
    <row r="27" spans="1:22" ht="18" x14ac:dyDescent="0.25">
      <c r="A27" s="291" t="s">
        <v>123</v>
      </c>
      <c r="B27" s="58"/>
      <c r="C27" s="58"/>
      <c r="D27" s="58"/>
      <c r="E27" s="58"/>
      <c r="F27" s="58"/>
      <c r="G27" s="58"/>
      <c r="H27" s="58"/>
      <c r="I27" s="58"/>
      <c r="J27" s="58"/>
      <c r="K27" s="58"/>
      <c r="L27" s="58"/>
      <c r="M27" s="58"/>
      <c r="N27" s="289"/>
      <c r="O27" s="62"/>
      <c r="P27" s="289"/>
      <c r="Q27" s="58"/>
      <c r="R27" s="310"/>
      <c r="S27" s="105"/>
    </row>
    <row r="28" spans="1:22" ht="15" thickBot="1" x14ac:dyDescent="0.25">
      <c r="A28" s="55"/>
      <c r="B28" s="56"/>
      <c r="C28" s="56"/>
      <c r="D28" s="56"/>
      <c r="E28" s="56"/>
      <c r="F28" s="56"/>
      <c r="G28" s="56"/>
      <c r="H28" s="56"/>
      <c r="I28" s="56"/>
      <c r="J28" s="56"/>
      <c r="K28" s="56"/>
      <c r="L28" s="56"/>
      <c r="M28" s="56"/>
      <c r="N28" s="56"/>
      <c r="O28" s="56"/>
      <c r="P28" s="56"/>
      <c r="Q28" s="56"/>
      <c r="R28" s="56"/>
      <c r="S28" s="57"/>
    </row>
    <row r="29" spans="1:22" ht="15" thickBot="1" x14ac:dyDescent="0.25">
      <c r="A29" s="292"/>
      <c r="B29" s="58"/>
      <c r="C29" s="58"/>
      <c r="D29" s="58"/>
      <c r="E29" s="58"/>
      <c r="F29" s="58"/>
      <c r="G29" s="58"/>
      <c r="H29" s="58"/>
      <c r="I29" s="58"/>
      <c r="J29" s="58"/>
      <c r="K29" s="58"/>
      <c r="L29" s="58"/>
      <c r="M29" s="58"/>
      <c r="N29" s="58"/>
      <c r="O29" s="58"/>
      <c r="P29" s="58"/>
      <c r="Q29" s="58"/>
      <c r="R29" s="58"/>
      <c r="S29" s="58"/>
    </row>
    <row r="30" spans="1:22" ht="15.75" x14ac:dyDescent="0.25">
      <c r="A30" s="140" t="s">
        <v>238</v>
      </c>
      <c r="B30" s="103"/>
      <c r="C30" s="59"/>
      <c r="D30" s="59"/>
      <c r="E30" s="59"/>
      <c r="F30" s="59"/>
      <c r="G30" s="59"/>
      <c r="H30" s="59"/>
      <c r="I30" s="59"/>
      <c r="J30" s="59"/>
      <c r="K30" s="59"/>
      <c r="L30" s="59"/>
      <c r="M30" s="59"/>
      <c r="N30" s="59"/>
      <c r="O30" s="60"/>
    </row>
    <row r="31" spans="1:22" x14ac:dyDescent="0.2">
      <c r="A31" s="70"/>
      <c r="B31" s="58"/>
      <c r="C31" s="58"/>
      <c r="D31" s="58"/>
      <c r="E31" s="58"/>
      <c r="F31" s="58"/>
      <c r="G31" s="58"/>
      <c r="H31" s="58"/>
      <c r="I31" s="58"/>
      <c r="J31" s="58"/>
      <c r="K31" s="58"/>
      <c r="L31" s="62"/>
      <c r="M31" s="62"/>
      <c r="N31" s="278"/>
      <c r="O31" s="105"/>
      <c r="P31" s="413"/>
    </row>
    <row r="32" spans="1:22" ht="31.5" customHeight="1" x14ac:dyDescent="0.25">
      <c r="A32" s="639" t="s">
        <v>221</v>
      </c>
      <c r="B32" s="538"/>
      <c r="C32" s="538"/>
      <c r="D32" s="538"/>
      <c r="E32" s="538"/>
      <c r="F32" s="538"/>
      <c r="G32" s="538"/>
      <c r="H32" s="538"/>
      <c r="I32" s="538"/>
      <c r="J32" s="538"/>
      <c r="K32" s="538"/>
      <c r="L32" s="538"/>
      <c r="M32" s="62"/>
      <c r="N32" s="310"/>
      <c r="O32" s="293"/>
      <c r="P32" s="294"/>
      <c r="Q32" s="294"/>
      <c r="R32" s="294"/>
      <c r="S32" s="294"/>
    </row>
    <row r="33" spans="1:23" s="25" customFormat="1" x14ac:dyDescent="0.2">
      <c r="A33" s="295"/>
      <c r="B33" s="473"/>
      <c r="C33" s="473"/>
      <c r="D33" s="473"/>
      <c r="E33" s="473"/>
      <c r="F33" s="473"/>
      <c r="G33" s="473"/>
      <c r="H33" s="473"/>
      <c r="I33" s="473"/>
      <c r="J33" s="473"/>
      <c r="K33" s="62"/>
      <c r="L33" s="62"/>
      <c r="M33" s="62"/>
      <c r="N33" s="296"/>
      <c r="O33" s="297"/>
    </row>
    <row r="34" spans="1:23" ht="34.5" customHeight="1" x14ac:dyDescent="0.25">
      <c r="A34" s="537" t="s">
        <v>222</v>
      </c>
      <c r="B34" s="538"/>
      <c r="C34" s="538"/>
      <c r="D34" s="538"/>
      <c r="E34" s="538"/>
      <c r="F34" s="538"/>
      <c r="G34" s="538"/>
      <c r="H34" s="538"/>
      <c r="I34" s="538"/>
      <c r="J34" s="538"/>
      <c r="K34" s="538"/>
      <c r="L34" s="538"/>
      <c r="M34" s="62"/>
      <c r="N34" s="310"/>
      <c r="O34" s="293"/>
      <c r="P34" s="294"/>
      <c r="Q34" s="294"/>
      <c r="R34" s="294"/>
      <c r="S34" s="294"/>
    </row>
    <row r="35" spans="1:23" x14ac:dyDescent="0.2">
      <c r="A35" s="471"/>
      <c r="B35" s="472"/>
      <c r="C35" s="472"/>
      <c r="D35" s="472"/>
      <c r="E35" s="472"/>
      <c r="F35" s="472"/>
      <c r="G35" s="472"/>
      <c r="H35" s="472"/>
      <c r="I35" s="472"/>
      <c r="J35" s="472"/>
      <c r="K35" s="58"/>
      <c r="L35" s="62"/>
      <c r="M35" s="62"/>
      <c r="N35" s="298"/>
      <c r="O35" s="293"/>
    </row>
    <row r="36" spans="1:23" ht="49.5" customHeight="1" x14ac:dyDescent="0.2">
      <c r="A36" s="639" t="s">
        <v>223</v>
      </c>
      <c r="B36" s="538"/>
      <c r="C36" s="538"/>
      <c r="D36" s="538"/>
      <c r="E36" s="538"/>
      <c r="F36" s="538"/>
      <c r="G36" s="538"/>
      <c r="H36" s="538"/>
      <c r="I36" s="538"/>
      <c r="J36" s="538"/>
      <c r="K36" s="538"/>
      <c r="L36" s="538"/>
      <c r="M36" s="62"/>
      <c r="N36" s="299" t="str">
        <f>IF(N32=N34,"",(IF(N34&gt;N32,"Proceed to step 4", "Complete line 13 of PPP Schedule A by dividing line 12 by line 11 of that schedule")))</f>
        <v/>
      </c>
      <c r="O36" s="105"/>
      <c r="P36" s="25"/>
      <c r="Q36" s="25"/>
      <c r="R36" s="25"/>
      <c r="S36" s="25"/>
      <c r="T36" s="25"/>
      <c r="U36" s="25"/>
      <c r="V36" s="25"/>
      <c r="W36" s="25"/>
    </row>
    <row r="37" spans="1:23" ht="15" x14ac:dyDescent="0.2">
      <c r="A37" s="471"/>
      <c r="B37" s="472"/>
      <c r="C37" s="472"/>
      <c r="D37" s="472"/>
      <c r="E37" s="472"/>
      <c r="F37" s="472"/>
      <c r="G37" s="472"/>
      <c r="H37" s="472"/>
      <c r="I37" s="472"/>
      <c r="J37" s="472"/>
      <c r="K37" s="58"/>
      <c r="L37" s="62"/>
      <c r="M37" s="62"/>
      <c r="N37" s="300"/>
      <c r="O37" s="105"/>
    </row>
    <row r="38" spans="1:23" ht="14.25" customHeight="1" x14ac:dyDescent="0.25">
      <c r="A38" s="640" t="s">
        <v>224</v>
      </c>
      <c r="B38" s="641"/>
      <c r="C38" s="641"/>
      <c r="D38" s="641"/>
      <c r="E38" s="641"/>
      <c r="F38" s="641"/>
      <c r="G38" s="641"/>
      <c r="H38" s="641"/>
      <c r="I38" s="641"/>
      <c r="J38" s="641"/>
      <c r="K38" s="641"/>
      <c r="L38" s="641"/>
      <c r="M38" s="62"/>
      <c r="N38" s="310"/>
      <c r="O38" s="293"/>
      <c r="P38" s="301"/>
      <c r="Q38" s="302"/>
      <c r="R38" s="302"/>
      <c r="S38" s="302"/>
    </row>
    <row r="39" spans="1:23" x14ac:dyDescent="0.2">
      <c r="A39" s="70"/>
      <c r="B39" s="58"/>
      <c r="C39" s="58"/>
      <c r="D39" s="58"/>
      <c r="E39" s="58"/>
      <c r="F39" s="58"/>
      <c r="G39" s="58"/>
      <c r="H39" s="58"/>
      <c r="I39" s="58"/>
      <c r="J39" s="58"/>
      <c r="K39" s="58"/>
      <c r="L39" s="62"/>
      <c r="M39" s="62"/>
      <c r="N39" s="303"/>
      <c r="O39" s="293"/>
    </row>
    <row r="40" spans="1:23" ht="52.5" customHeight="1" x14ac:dyDescent="0.2">
      <c r="A40" s="537" t="s">
        <v>225</v>
      </c>
      <c r="B40" s="538"/>
      <c r="C40" s="538"/>
      <c r="D40" s="538"/>
      <c r="E40" s="538"/>
      <c r="F40" s="538"/>
      <c r="G40" s="538"/>
      <c r="H40" s="538"/>
      <c r="I40" s="538"/>
      <c r="J40" s="538"/>
      <c r="K40" s="538"/>
      <c r="L40" s="538"/>
      <c r="M40" s="62"/>
      <c r="N40" s="148" t="str">
        <f>IF((AND(N38&gt;=N34,N38&gt;0,N34&gt;0)),"Enter 1.0 on line 13 of PPP Schedule A",(IF(AND(N38&lt;N34,N38&gt;0,N34&gt;0),"Complete line 13 of PPP Schedule A by dividing link 12 by line 11 of that schedule","")))</f>
        <v/>
      </c>
      <c r="O40" s="105"/>
      <c r="P40" s="25"/>
      <c r="Q40" s="25"/>
      <c r="R40" s="25"/>
      <c r="S40" s="25"/>
      <c r="T40" s="25"/>
      <c r="U40" s="25"/>
      <c r="V40" s="25"/>
      <c r="W40" s="25"/>
    </row>
    <row r="41" spans="1:23" ht="15" thickBot="1" x14ac:dyDescent="0.25">
      <c r="A41" s="55"/>
      <c r="B41" s="56"/>
      <c r="C41" s="56"/>
      <c r="D41" s="56"/>
      <c r="E41" s="56"/>
      <c r="F41" s="56"/>
      <c r="G41" s="56"/>
      <c r="H41" s="56"/>
      <c r="I41" s="56"/>
      <c r="J41" s="56"/>
      <c r="K41" s="56"/>
      <c r="L41" s="110"/>
      <c r="M41" s="110"/>
      <c r="N41" s="304"/>
      <c r="O41" s="57"/>
    </row>
    <row r="42" spans="1:23" ht="15" thickBot="1" x14ac:dyDescent="0.25">
      <c r="L42" s="25"/>
      <c r="M42" s="25"/>
    </row>
    <row r="43" spans="1:23" ht="14.25" customHeight="1" x14ac:dyDescent="0.2">
      <c r="A43" s="533" t="s">
        <v>215</v>
      </c>
      <c r="B43" s="534"/>
      <c r="C43" s="534"/>
      <c r="D43" s="534"/>
      <c r="E43" s="534"/>
      <c r="F43" s="534"/>
      <c r="G43" s="534"/>
      <c r="H43" s="534"/>
      <c r="I43" s="534"/>
      <c r="J43" s="534"/>
      <c r="K43" s="534"/>
      <c r="L43" s="534"/>
      <c r="M43" s="534"/>
      <c r="N43" s="534"/>
      <c r="O43" s="535"/>
    </row>
    <row r="44" spans="1:23" x14ac:dyDescent="0.2">
      <c r="A44" s="537"/>
      <c r="B44" s="538"/>
      <c r="C44" s="538"/>
      <c r="D44" s="538"/>
      <c r="E44" s="538"/>
      <c r="F44" s="538"/>
      <c r="G44" s="538"/>
      <c r="H44" s="538"/>
      <c r="I44" s="538"/>
      <c r="J44" s="538"/>
      <c r="K44" s="538"/>
      <c r="L44" s="538"/>
      <c r="M44" s="538"/>
      <c r="N44" s="538"/>
      <c r="O44" s="632"/>
    </row>
    <row r="45" spans="1:23" x14ac:dyDescent="0.2">
      <c r="A45" s="537"/>
      <c r="B45" s="538"/>
      <c r="C45" s="538"/>
      <c r="D45" s="538"/>
      <c r="E45" s="538"/>
      <c r="F45" s="538"/>
      <c r="G45" s="538"/>
      <c r="H45" s="538"/>
      <c r="I45" s="538"/>
      <c r="J45" s="538"/>
      <c r="K45" s="538"/>
      <c r="L45" s="538"/>
      <c r="M45" s="538"/>
      <c r="N45" s="538"/>
      <c r="O45" s="632"/>
    </row>
    <row r="46" spans="1:23" x14ac:dyDescent="0.2">
      <c r="A46" s="537"/>
      <c r="B46" s="538"/>
      <c r="C46" s="538"/>
      <c r="D46" s="538"/>
      <c r="E46" s="538"/>
      <c r="F46" s="538"/>
      <c r="G46" s="538"/>
      <c r="H46" s="538"/>
      <c r="I46" s="538"/>
      <c r="J46" s="538"/>
      <c r="K46" s="538"/>
      <c r="L46" s="538"/>
      <c r="M46" s="538"/>
      <c r="N46" s="538"/>
      <c r="O46" s="632"/>
    </row>
    <row r="47" spans="1:23" ht="30.4" customHeight="1" thickBot="1" x14ac:dyDescent="0.25">
      <c r="A47" s="528"/>
      <c r="B47" s="529"/>
      <c r="C47" s="529"/>
      <c r="D47" s="529"/>
      <c r="E47" s="529"/>
      <c r="F47" s="529"/>
      <c r="G47" s="529"/>
      <c r="H47" s="529"/>
      <c r="I47" s="529"/>
      <c r="J47" s="529"/>
      <c r="K47" s="529"/>
      <c r="L47" s="529"/>
      <c r="M47" s="529"/>
      <c r="N47" s="529"/>
      <c r="O47" s="536"/>
    </row>
    <row r="48" spans="1:23" ht="7.5" customHeight="1" thickBot="1" x14ac:dyDescent="0.25">
      <c r="A48" s="472"/>
      <c r="B48" s="472"/>
      <c r="C48" s="472"/>
      <c r="D48" s="472"/>
      <c r="E48" s="472"/>
      <c r="F48" s="472"/>
      <c r="G48" s="472"/>
      <c r="H48" s="472"/>
      <c r="I48" s="472"/>
      <c r="J48" s="472"/>
      <c r="K48" s="472"/>
      <c r="L48" s="472"/>
      <c r="M48" s="472"/>
      <c r="N48" s="472"/>
      <c r="O48" s="472"/>
    </row>
    <row r="49" spans="1:19" ht="7.15" customHeight="1" x14ac:dyDescent="0.2">
      <c r="A49" s="533" t="s">
        <v>167</v>
      </c>
      <c r="B49" s="534"/>
      <c r="C49" s="534"/>
      <c r="D49" s="534"/>
      <c r="E49" s="534"/>
      <c r="F49" s="534"/>
      <c r="G49" s="534"/>
      <c r="H49" s="534"/>
      <c r="I49" s="534"/>
      <c r="J49" s="534"/>
      <c r="K49" s="534"/>
      <c r="L49" s="534"/>
      <c r="M49" s="534"/>
      <c r="N49" s="534"/>
      <c r="O49" s="535"/>
    </row>
    <row r="50" spans="1:19" x14ac:dyDescent="0.2">
      <c r="A50" s="537"/>
      <c r="B50" s="538"/>
      <c r="C50" s="538"/>
      <c r="D50" s="538"/>
      <c r="E50" s="538"/>
      <c r="F50" s="538"/>
      <c r="G50" s="538"/>
      <c r="H50" s="538"/>
      <c r="I50" s="538"/>
      <c r="J50" s="538"/>
      <c r="K50" s="538"/>
      <c r="L50" s="538"/>
      <c r="M50" s="538"/>
      <c r="N50" s="538"/>
      <c r="O50" s="632"/>
    </row>
    <row r="51" spans="1:19" x14ac:dyDescent="0.2">
      <c r="A51" s="537"/>
      <c r="B51" s="538"/>
      <c r="C51" s="538"/>
      <c r="D51" s="538"/>
      <c r="E51" s="538"/>
      <c r="F51" s="538"/>
      <c r="G51" s="538"/>
      <c r="H51" s="538"/>
      <c r="I51" s="538"/>
      <c r="J51" s="538"/>
      <c r="K51" s="538"/>
      <c r="L51" s="538"/>
      <c r="M51" s="538"/>
      <c r="N51" s="538"/>
      <c r="O51" s="632"/>
    </row>
    <row r="52" spans="1:19" ht="24.75" customHeight="1" thickBot="1" x14ac:dyDescent="0.25">
      <c r="A52" s="528"/>
      <c r="B52" s="529"/>
      <c r="C52" s="529"/>
      <c r="D52" s="529"/>
      <c r="E52" s="529"/>
      <c r="F52" s="529"/>
      <c r="G52" s="529"/>
      <c r="H52" s="529"/>
      <c r="I52" s="529"/>
      <c r="J52" s="529"/>
      <c r="K52" s="529"/>
      <c r="L52" s="529"/>
      <c r="M52" s="529"/>
      <c r="N52" s="529"/>
      <c r="O52" s="536"/>
    </row>
    <row r="53" spans="1:19" ht="15" thickBot="1" x14ac:dyDescent="0.25">
      <c r="L53" s="25"/>
      <c r="M53" s="25"/>
    </row>
    <row r="54" spans="1:19" s="7" customFormat="1" ht="18.75" customHeight="1" x14ac:dyDescent="0.3">
      <c r="A54" s="633" t="s">
        <v>283</v>
      </c>
      <c r="B54" s="634"/>
      <c r="C54" s="634"/>
      <c r="D54" s="634"/>
      <c r="E54" s="634"/>
      <c r="F54" s="634"/>
      <c r="G54" s="634"/>
      <c r="H54" s="634"/>
      <c r="I54" s="634"/>
      <c r="J54" s="634"/>
      <c r="K54" s="634"/>
      <c r="L54" s="634"/>
      <c r="M54" s="634"/>
      <c r="N54" s="634"/>
      <c r="O54" s="635"/>
      <c r="P54" s="92"/>
      <c r="Q54" s="92"/>
      <c r="R54" s="92"/>
      <c r="S54" s="9"/>
    </row>
    <row r="55" spans="1:19" s="7" customFormat="1" ht="17.25" customHeight="1" x14ac:dyDescent="0.3">
      <c r="A55" s="305"/>
      <c r="B55" s="306" t="s">
        <v>28</v>
      </c>
      <c r="C55" s="307"/>
      <c r="D55" s="307"/>
      <c r="E55" s="307"/>
      <c r="F55" s="307"/>
      <c r="G55" s="307"/>
      <c r="H55" s="307"/>
      <c r="I55" s="307"/>
      <c r="J55" s="307"/>
      <c r="K55" s="307"/>
      <c r="L55" s="307"/>
      <c r="M55" s="307"/>
      <c r="N55" s="307"/>
      <c r="O55" s="308"/>
      <c r="P55" s="9"/>
      <c r="Q55" s="9"/>
      <c r="R55" s="9"/>
      <c r="S55" s="9"/>
    </row>
    <row r="56" spans="1:19" s="7" customFormat="1" ht="17.25" customHeight="1" x14ac:dyDescent="0.3">
      <c r="A56" s="309"/>
      <c r="B56" s="306" t="s">
        <v>60</v>
      </c>
      <c r="C56" s="307"/>
      <c r="D56" s="306"/>
      <c r="E56" s="307"/>
      <c r="F56" s="307"/>
      <c r="G56" s="307"/>
      <c r="H56" s="307"/>
      <c r="I56" s="307"/>
      <c r="J56" s="307"/>
      <c r="K56" s="307"/>
      <c r="L56" s="307"/>
      <c r="M56" s="307"/>
      <c r="N56" s="307"/>
      <c r="O56" s="308"/>
      <c r="P56" s="9"/>
      <c r="Q56" s="9"/>
      <c r="R56" s="9"/>
      <c r="S56" s="9"/>
    </row>
    <row r="57" spans="1:19" s="7" customFormat="1" ht="18" customHeight="1" x14ac:dyDescent="0.3">
      <c r="A57" s="128"/>
      <c r="B57" s="306" t="s">
        <v>280</v>
      </c>
      <c r="C57" s="417"/>
      <c r="D57" s="417"/>
      <c r="E57" s="418"/>
      <c r="F57" s="419"/>
      <c r="G57" s="419"/>
      <c r="H57" s="419"/>
      <c r="I57" s="417"/>
      <c r="J57" s="417"/>
      <c r="K57" s="417"/>
      <c r="L57" s="420"/>
      <c r="M57" s="417"/>
      <c r="N57" s="417"/>
      <c r="O57" s="421"/>
      <c r="P57" s="91"/>
      <c r="Q57" s="91"/>
      <c r="R57" s="91"/>
    </row>
    <row r="58" spans="1:19" ht="43.5" customHeight="1" thickBot="1" x14ac:dyDescent="0.35">
      <c r="A58" s="636" t="s">
        <v>168</v>
      </c>
      <c r="B58" s="637"/>
      <c r="C58" s="637"/>
      <c r="D58" s="637"/>
      <c r="E58" s="637"/>
      <c r="F58" s="637"/>
      <c r="G58" s="637"/>
      <c r="H58" s="637"/>
      <c r="I58" s="637"/>
      <c r="J58" s="637"/>
      <c r="K58" s="637"/>
      <c r="L58" s="637"/>
      <c r="M58" s="637"/>
      <c r="N58" s="637"/>
      <c r="O58" s="638"/>
      <c r="P58" s="91"/>
      <c r="Q58" s="91"/>
      <c r="R58" s="91"/>
      <c r="S58" s="25"/>
    </row>
    <row r="59" spans="1:19" x14ac:dyDescent="0.2">
      <c r="L59" s="25"/>
      <c r="M59" s="25"/>
    </row>
    <row r="60" spans="1:19" x14ac:dyDescent="0.2">
      <c r="L60" s="25"/>
      <c r="M60" s="25"/>
    </row>
    <row r="61" spans="1:19" x14ac:dyDescent="0.2">
      <c r="L61" s="25"/>
      <c r="M61" s="25"/>
    </row>
    <row r="62" spans="1:19" x14ac:dyDescent="0.2">
      <c r="M62" s="25"/>
    </row>
    <row r="63" spans="1:19" x14ac:dyDescent="0.2">
      <c r="M63" s="25"/>
    </row>
    <row r="64" spans="1:19" x14ac:dyDescent="0.2">
      <c r="L64" s="25"/>
      <c r="M64" s="25"/>
    </row>
    <row r="65" spans="12:13" x14ac:dyDescent="0.2">
      <c r="L65" s="25"/>
      <c r="M65" s="25"/>
    </row>
    <row r="66" spans="12:13" x14ac:dyDescent="0.2">
      <c r="L66" s="25"/>
      <c r="M66" s="25"/>
    </row>
    <row r="67" spans="12:13" x14ac:dyDescent="0.2">
      <c r="L67" s="25"/>
      <c r="M67" s="25"/>
    </row>
    <row r="68" spans="12:13" x14ac:dyDescent="0.2">
      <c r="L68" s="25"/>
      <c r="M68" s="25"/>
    </row>
  </sheetData>
  <sheetProtection algorithmName="SHA-512" hashValue="vRw8F6juccdeNH+/0kjCQKaEEQgHXuloU7LsA67MFlPmWSyzGavrpfryui8Jm/nS1VuRVmF6eCG885fGegUc2g==" saltValue="el/b28Sy/zn+gKEX3ehXdQ==" spinCount="100000" sheet="1" objects="1" scenarios="1"/>
  <protectedRanges>
    <protectedRange sqref="N17 P17 R20 R23 R25 R27 N32 N34 N38" name="Range1"/>
  </protectedRanges>
  <mergeCells count="15">
    <mergeCell ref="A49:O52"/>
    <mergeCell ref="A54:O54"/>
    <mergeCell ref="A58:O58"/>
    <mergeCell ref="A32:L32"/>
    <mergeCell ref="A34:L34"/>
    <mergeCell ref="A36:L36"/>
    <mergeCell ref="A38:L38"/>
    <mergeCell ref="A40:L40"/>
    <mergeCell ref="A43:O47"/>
    <mergeCell ref="A25:P25"/>
    <mergeCell ref="B7:S7"/>
    <mergeCell ref="B8:S8"/>
    <mergeCell ref="B12:R12"/>
    <mergeCell ref="A14:M14"/>
    <mergeCell ref="A17:L17"/>
  </mergeCells>
  <dataValidations count="1">
    <dataValidation type="list" allowBlank="1" showInputMessage="1" showErrorMessage="1" sqref="R25" xr:uid="{29722844-BCB2-49A2-A706-74101819928F}">
      <formula1>"YES"</formula1>
    </dataValidation>
  </dataValidations>
  <hyperlinks>
    <hyperlink ref="B55" r:id="rId1" display="at aicpa.org/sba." xr:uid="{8E114CCB-9146-4FB7-89BF-14A294D8E888}"/>
    <hyperlink ref="B56" r:id="rId2" display="The SBA forgiveness application is online here:" xr:uid="{0A458A7F-59F1-4665-B7C8-8EDD427F23C9}"/>
    <hyperlink ref="B57" r:id="rId3" display="Forgivness application instructions are available here. " xr:uid="{F430E016-CBDB-406A-BAE4-2A8E8211BA14}"/>
  </hyperlinks>
  <pageMargins left="0.7" right="0.7" top="0.75" bottom="0.75"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DA63901ABD2F479510BD35D28CFDEC" ma:contentTypeVersion="12" ma:contentTypeDescription="Create a new document." ma:contentTypeScope="" ma:versionID="85868ec635de19bbfbe2c1a2d65b6428">
  <xsd:schema xmlns:xsd="http://www.w3.org/2001/XMLSchema" xmlns:xs="http://www.w3.org/2001/XMLSchema" xmlns:p="http://schemas.microsoft.com/office/2006/metadata/properties" xmlns:ns3="22a52818-17cc-45b0-adb2-7429437c2472" xmlns:ns4="5ddec08c-26c2-44cc-9d55-a884231d5d9c" targetNamespace="http://schemas.microsoft.com/office/2006/metadata/properties" ma:root="true" ma:fieldsID="6c4a3110b9ab0e3e37f1a87f224e0b52" ns3:_="" ns4:_="">
    <xsd:import namespace="22a52818-17cc-45b0-adb2-7429437c2472"/>
    <xsd:import namespace="5ddec08c-26c2-44cc-9d55-a884231d5d9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52818-17cc-45b0-adb2-7429437c2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dec08c-26c2-44cc-9d55-a884231d5d9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22CCD-24C6-4571-A803-D0D02003160A}">
  <ds:schemaRefs>
    <ds:schemaRef ds:uri="22a52818-17cc-45b0-adb2-7429437c247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ddec08c-26c2-44cc-9d55-a884231d5d9c"/>
    <ds:schemaRef ds:uri="http://www.w3.org/XML/1998/namespace"/>
  </ds:schemaRefs>
</ds:datastoreItem>
</file>

<file path=customXml/itemProps2.xml><?xml version="1.0" encoding="utf-8"?>
<ds:datastoreItem xmlns:ds="http://schemas.openxmlformats.org/officeDocument/2006/customXml" ds:itemID="{2BEAA15A-2E72-49CA-BDCF-5E59A6B31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52818-17cc-45b0-adb2-7429437c2472"/>
    <ds:schemaRef ds:uri="5ddec08c-26c2-44cc-9d55-a884231d5d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363089-A790-4DE2-A4F2-E2C79D804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PPP Forgiveness Calculator</vt:lpstr>
      <vt:lpstr>Schedule A</vt:lpstr>
      <vt:lpstr>Schedule A Worksheet</vt:lpstr>
      <vt:lpstr>Non-Payroll Costs Tracker</vt:lpstr>
      <vt:lpstr>Payroll Accumulator</vt:lpstr>
      <vt:lpstr>FTE Input</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COA</cp:lastModifiedBy>
  <cp:lastPrinted>2020-06-19T17:04:47Z</cp:lastPrinted>
  <dcterms:created xsi:type="dcterms:W3CDTF">2020-03-30T14:20:13Z</dcterms:created>
  <dcterms:modified xsi:type="dcterms:W3CDTF">2020-06-25T21:55:42Z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0x010100C5DA63901ABD2F479510BD35D28CFDEC</vt:lpwstr>
  </property>
</Properties>
</file>